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228"/>
  <workbookPr defaultThemeVersion="124226"/>
  <mc:AlternateContent xmlns:mc="http://schemas.openxmlformats.org/markup-compatibility/2006">
    <mc:Choice Requires="x15">
      <x15ac:absPath xmlns:x15ac="http://schemas.microsoft.com/office/spreadsheetml/2010/11/ac" url="H:\EU Affairs\Life Cycle Analysis\.LCA 2018\LCA 2018 report\Final\"/>
    </mc:Choice>
  </mc:AlternateContent>
  <xr:revisionPtr revIDLastSave="0" documentId="8_{95334A25-2683-41CC-8FA8-48ECD50A4487}" xr6:coauthVersionLast="45" xr6:coauthVersionMax="45" xr10:uidLastSave="{00000000-0000-0000-0000-000000000000}"/>
  <bookViews>
    <workbookView xWindow="-120" yWindow="-120" windowWidth="29040" windowHeight="17640" activeTab="1" xr2:uid="{00000000-000D-0000-FFFF-FFFF00000000}"/>
  </bookViews>
  <sheets>
    <sheet name="Ch 4" sheetId="2" r:id="rId1"/>
    <sheet name="Annex " sheetId="4"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8" i="2" l="1"/>
  <c r="D57" i="2"/>
  <c r="D56" i="2"/>
  <c r="D187" i="2"/>
  <c r="D188" i="2"/>
  <c r="D184" i="2"/>
  <c r="D180" i="2"/>
  <c r="D181" i="2"/>
  <c r="D182" i="2"/>
  <c r="D183" i="2"/>
  <c r="D179" i="2"/>
  <c r="D174" i="2"/>
  <c r="D172" i="2"/>
  <c r="D171" i="2"/>
  <c r="D170" i="2"/>
  <c r="D173" i="2"/>
  <c r="D175" i="2"/>
  <c r="D169" i="2"/>
  <c r="D165" i="2"/>
  <c r="D164" i="2"/>
  <c r="D155" i="2"/>
  <c r="D156" i="2"/>
  <c r="D157" i="2"/>
  <c r="D158" i="2"/>
  <c r="D159" i="2"/>
  <c r="D154" i="2"/>
  <c r="D153" i="2"/>
  <c r="D152" i="2"/>
  <c r="D151" i="2"/>
  <c r="D150" i="2"/>
  <c r="D145" i="2"/>
  <c r="D143" i="2"/>
  <c r="D142" i="2"/>
  <c r="D124" i="2"/>
  <c r="D125" i="2"/>
  <c r="D126" i="2"/>
  <c r="D127" i="2"/>
  <c r="D128" i="2"/>
  <c r="D129" i="2"/>
  <c r="D130" i="2"/>
  <c r="D131" i="2"/>
  <c r="D132" i="2"/>
  <c r="D133" i="2"/>
  <c r="D134" i="2"/>
  <c r="D135" i="2"/>
  <c r="D123" i="2"/>
  <c r="D103" i="2"/>
  <c r="D104" i="2"/>
  <c r="D105" i="2"/>
  <c r="D106" i="2"/>
  <c r="D107" i="2"/>
  <c r="D108" i="2"/>
  <c r="D109" i="2"/>
  <c r="D110" i="2"/>
  <c r="D111" i="2"/>
  <c r="D112" i="2"/>
  <c r="D113" i="2"/>
  <c r="D114" i="2"/>
  <c r="D115" i="2"/>
  <c r="D116" i="2"/>
  <c r="D117" i="2"/>
  <c r="D118" i="2"/>
  <c r="D119" i="2"/>
  <c r="D120" i="2"/>
  <c r="D121" i="2"/>
  <c r="D102" i="2"/>
  <c r="D99" i="2"/>
  <c r="D94" i="2"/>
  <c r="D95" i="2"/>
  <c r="D96" i="2"/>
  <c r="D97" i="2"/>
  <c r="D98" i="2"/>
  <c r="D93" i="2"/>
  <c r="D91" i="2"/>
  <c r="D81" i="2"/>
  <c r="D79" i="2"/>
  <c r="D77" i="2"/>
  <c r="D67" i="2"/>
  <c r="D68" i="2"/>
  <c r="D69" i="2"/>
  <c r="D70" i="2"/>
  <c r="D71" i="2"/>
  <c r="D72" i="2"/>
  <c r="D73" i="2"/>
  <c r="D66" i="2"/>
  <c r="D63" i="2"/>
  <c r="D62" i="2"/>
  <c r="D51" i="2"/>
  <c r="D52" i="2"/>
  <c r="D53" i="2"/>
  <c r="D41" i="2"/>
  <c r="D40" i="2"/>
  <c r="D35" i="2"/>
  <c r="D34" i="2"/>
  <c r="D28" i="2"/>
  <c r="D29" i="2"/>
  <c r="D30" i="2"/>
  <c r="D27" i="2"/>
  <c r="D26" i="2"/>
  <c r="D22" i="2"/>
  <c r="D21" i="2"/>
  <c r="D20" i="2"/>
  <c r="D19" i="2"/>
  <c r="D18" i="2"/>
  <c r="D10" i="2"/>
  <c r="D9" i="2"/>
  <c r="L198" i="4" l="1"/>
  <c r="L197" i="4"/>
  <c r="L86" i="4"/>
  <c r="K198" i="4"/>
  <c r="K197" i="4"/>
  <c r="J198" i="4"/>
  <c r="J197" i="4"/>
  <c r="N167" i="4"/>
  <c r="N79" i="4"/>
  <c r="N86" i="4" s="1"/>
  <c r="E35" i="4"/>
  <c r="D166" i="2" l="1"/>
  <c r="D84" i="2"/>
  <c r="D185" i="2"/>
  <c r="D186" i="2"/>
  <c r="D75"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Malin Johansson</author>
    <author>Beaufort</author>
  </authors>
  <commentList>
    <comment ref="E35" authorId="0" shapeId="0" xr:uid="{00000000-0006-0000-0100-000001000000}">
      <text>
        <r>
          <rPr>
            <b/>
            <sz val="9"/>
            <color indexed="81"/>
            <rFont val="Tahoma"/>
            <family val="2"/>
          </rPr>
          <t>Malin Johansson:</t>
        </r>
        <r>
          <rPr>
            <sz val="9"/>
            <color indexed="81"/>
            <rFont val="Tahoma"/>
            <family val="2"/>
          </rPr>
          <t xml:space="preserve">
Not included 2015
</t>
        </r>
      </text>
    </comment>
    <comment ref="E65" authorId="1" shapeId="0" xr:uid="{00000000-0006-0000-0100-000002000000}">
      <text>
        <r>
          <rPr>
            <b/>
            <sz val="9"/>
            <color indexed="81"/>
            <rFont val="Tahoma"/>
            <family val="2"/>
          </rPr>
          <t>from external CHP</t>
        </r>
        <r>
          <rPr>
            <sz val="9"/>
            <color indexed="81"/>
            <rFont val="Tahoma"/>
            <family val="2"/>
          </rPr>
          <t xml:space="preserve">
</t>
        </r>
      </text>
    </comment>
    <comment ref="F92" authorId="0" shapeId="0" xr:uid="{00000000-0006-0000-0100-000003000000}">
      <text>
        <r>
          <rPr>
            <b/>
            <sz val="9"/>
            <color indexed="81"/>
            <rFont val="Tahoma"/>
            <family val="2"/>
          </rPr>
          <t>Malin Johansson:</t>
        </r>
        <r>
          <rPr>
            <sz val="9"/>
            <color indexed="81"/>
            <rFont val="Tahoma"/>
            <family val="2"/>
          </rPr>
          <t xml:space="preserve">
Can't find these numbers in the sumamry files, but still the same level as 2017</t>
        </r>
      </text>
    </comment>
  </commentList>
</comments>
</file>

<file path=xl/sharedStrings.xml><?xml version="1.0" encoding="utf-8"?>
<sst xmlns="http://schemas.openxmlformats.org/spreadsheetml/2006/main" count="669" uniqueCount="205">
  <si>
    <t>PRODUCT</t>
  </si>
  <si>
    <t xml:space="preserve">SOLD BYPRODUCTS </t>
  </si>
  <si>
    <t>Tall oil</t>
  </si>
  <si>
    <t>Turpentine</t>
  </si>
  <si>
    <t>RAW MATERIAL</t>
  </si>
  <si>
    <t>Wood consumption</t>
  </si>
  <si>
    <t>as bone dry weight (= 45% of tranported total wet weight)</t>
  </si>
  <si>
    <t xml:space="preserve">Recovered Paper </t>
  </si>
  <si>
    <t>as wet weight</t>
  </si>
  <si>
    <t>Category</t>
  </si>
  <si>
    <t>Purchased pulp  consumption</t>
  </si>
  <si>
    <t>as bone dry weight</t>
  </si>
  <si>
    <t>Paper consumption for corrugated board production</t>
  </si>
  <si>
    <t>total</t>
  </si>
  <si>
    <t xml:space="preserve">ENERGY INPUTS </t>
  </si>
  <si>
    <t>Fossil fuels</t>
  </si>
  <si>
    <t>Natural gas</t>
  </si>
  <si>
    <t>Heavy fuel oil</t>
  </si>
  <si>
    <t>Light fuel oil</t>
  </si>
  <si>
    <t>Diesel oil</t>
  </si>
  <si>
    <t>LPG</t>
  </si>
  <si>
    <t>Renewable fuels</t>
  </si>
  <si>
    <t>Bought Electricity</t>
  </si>
  <si>
    <t>WATER</t>
  </si>
  <si>
    <t>CaCO3</t>
  </si>
  <si>
    <t>CaO</t>
  </si>
  <si>
    <t>H2SO4</t>
  </si>
  <si>
    <t>Na2CO3 (soda)</t>
  </si>
  <si>
    <t>Na2SO4</t>
  </si>
  <si>
    <t>NaOH</t>
  </si>
  <si>
    <t>NH3</t>
  </si>
  <si>
    <t>S</t>
  </si>
  <si>
    <t>SO2</t>
  </si>
  <si>
    <t>PACKAGING MATERIALS</t>
  </si>
  <si>
    <t>PE</t>
  </si>
  <si>
    <t>Pallet</t>
  </si>
  <si>
    <t>EMISSIONS TO AIR</t>
  </si>
  <si>
    <t>Dust</t>
  </si>
  <si>
    <t>CO2 (fossil)</t>
  </si>
  <si>
    <t>CO2 (biomass)</t>
  </si>
  <si>
    <t>CO</t>
  </si>
  <si>
    <t>SOx (as SO2)</t>
  </si>
  <si>
    <t>NOx (as NO2)</t>
  </si>
  <si>
    <t xml:space="preserve">EMISSIONS TO WATER </t>
  </si>
  <si>
    <t>COD</t>
  </si>
  <si>
    <t>BOD 5</t>
  </si>
  <si>
    <t>Suspended solids</t>
  </si>
  <si>
    <t>Total Nitrogen</t>
  </si>
  <si>
    <t>pH (year average)</t>
  </si>
  <si>
    <t>pH</t>
  </si>
  <si>
    <t>Temperature (year average)</t>
  </si>
  <si>
    <t>oC</t>
  </si>
  <si>
    <t>RESIDUES</t>
  </si>
  <si>
    <t>CO2</t>
  </si>
  <si>
    <t>TRS (H2S as S)</t>
  </si>
  <si>
    <t>Thermally polluted</t>
  </si>
  <si>
    <t>Total Phosphorus</t>
  </si>
  <si>
    <t>Calcium Carbonate</t>
  </si>
  <si>
    <t>Softwood logs</t>
  </si>
  <si>
    <t>Hardwood logs</t>
  </si>
  <si>
    <t>Saw mill residues, softwood</t>
  </si>
  <si>
    <t>Saw mill residues, hardwood</t>
  </si>
  <si>
    <t>Total wood</t>
  </si>
  <si>
    <t>Total</t>
  </si>
  <si>
    <t>Wood</t>
  </si>
  <si>
    <t>Wood with truck</t>
  </si>
  <si>
    <t>Wood with rail</t>
  </si>
  <si>
    <t>Wood with boat</t>
  </si>
  <si>
    <t>Recovered paper</t>
  </si>
  <si>
    <t>Recovered paper with truck</t>
  </si>
  <si>
    <t>Recovered paper with rail</t>
  </si>
  <si>
    <t>Recovered paper with boat</t>
  </si>
  <si>
    <t>Coal</t>
  </si>
  <si>
    <t>Lignite</t>
  </si>
  <si>
    <t>Peat</t>
  </si>
  <si>
    <t>Total fossil fuel</t>
  </si>
  <si>
    <t>Total renewable fuel</t>
  </si>
  <si>
    <t>Input total</t>
  </si>
  <si>
    <t>Ground water</t>
  </si>
  <si>
    <t>Surface water</t>
  </si>
  <si>
    <t>Alum (Al2(SO4)3</t>
  </si>
  <si>
    <t>Biocides</t>
  </si>
  <si>
    <t>Colorants</t>
  </si>
  <si>
    <t>Defoamer</t>
  </si>
  <si>
    <t>Lubricants</t>
  </si>
  <si>
    <t>Oxygen, O2</t>
  </si>
  <si>
    <t>Pitch despergents</t>
  </si>
  <si>
    <t>Sizing agents</t>
  </si>
  <si>
    <t>Steel</t>
  </si>
  <si>
    <t>Cores</t>
  </si>
  <si>
    <t>Core plugs</t>
  </si>
  <si>
    <t xml:space="preserve">Water output </t>
  </si>
  <si>
    <t>Waterborne emissions</t>
  </si>
  <si>
    <t>Steam</t>
  </si>
  <si>
    <t>Borax</t>
  </si>
  <si>
    <t>Bark, wood</t>
  </si>
  <si>
    <t>Ink residues</t>
  </si>
  <si>
    <t>Inorganic sludges</t>
  </si>
  <si>
    <t>Starch, glue (wet weight)</t>
  </si>
  <si>
    <t>Paper, board</t>
  </si>
  <si>
    <t>Strapping</t>
  </si>
  <si>
    <t>TRANSPORT OF RAW MATERIALS</t>
  </si>
  <si>
    <t>Fillers</t>
  </si>
  <si>
    <t>H2O2, peroxide</t>
  </si>
  <si>
    <t>NaClO3</t>
  </si>
  <si>
    <t>TOC</t>
  </si>
  <si>
    <t>MgO</t>
  </si>
  <si>
    <t>Lubricants and oil</t>
  </si>
  <si>
    <t>Inorganic ashes (10 01 01)</t>
  </si>
  <si>
    <t>Bleached pulp</t>
  </si>
  <si>
    <t>Coagulant</t>
  </si>
  <si>
    <t>na</t>
  </si>
  <si>
    <t>Unbleached pulp</t>
  </si>
  <si>
    <t>Sulphur</t>
  </si>
  <si>
    <t>Organic sludges</t>
  </si>
  <si>
    <t>*</t>
  </si>
  <si>
    <t>AOX</t>
  </si>
  <si>
    <t>As</t>
  </si>
  <si>
    <t>Cu</t>
  </si>
  <si>
    <t>Cr</t>
  </si>
  <si>
    <t>Hg</t>
  </si>
  <si>
    <t>Ni</t>
  </si>
  <si>
    <t>Pb</t>
  </si>
  <si>
    <t>Zinc</t>
  </si>
  <si>
    <t>Biofuel (bark, scrap wood, tall oil)</t>
  </si>
  <si>
    <t>NA</t>
  </si>
  <si>
    <t>Starch, potato</t>
  </si>
  <si>
    <t>Starch, wheat</t>
  </si>
  <si>
    <t>Starch, corn</t>
  </si>
  <si>
    <t>Starch, modified</t>
  </si>
  <si>
    <t>Semichemical Fluting</t>
  </si>
  <si>
    <t xml:space="preserve">Kraftliner </t>
  </si>
  <si>
    <t>Wellenstoff</t>
  </si>
  <si>
    <t>Testliner</t>
  </si>
  <si>
    <t>Corrugated Board</t>
  </si>
  <si>
    <t>2,9*</t>
  </si>
  <si>
    <t>0,045*</t>
  </si>
  <si>
    <t>1,6*</t>
  </si>
  <si>
    <t>0,064*</t>
  </si>
  <si>
    <t>2,2*</t>
  </si>
  <si>
    <t>0,04*</t>
  </si>
  <si>
    <t>2,4*</t>
  </si>
  <si>
    <t>0,05*</t>
  </si>
  <si>
    <t>Organic sludges (03 03 01 and 03 03 11)</t>
  </si>
  <si>
    <t>Water based ink for flexo printing</t>
  </si>
  <si>
    <t>Glue, cold + hot melts</t>
  </si>
  <si>
    <t>* not representaive</t>
  </si>
  <si>
    <t>PAC (polyaluminiumclorid)</t>
  </si>
  <si>
    <t>"0" no input or below reporting requirements see "chemical input"</t>
  </si>
  <si>
    <t>"na" not available</t>
  </si>
  <si>
    <t>Paper for recycling</t>
  </si>
  <si>
    <t>Paper to corrugated board plants</t>
  </si>
  <si>
    <t>Paper with truck</t>
  </si>
  <si>
    <t>Paper with rail</t>
  </si>
  <si>
    <t>Paper with boat</t>
  </si>
  <si>
    <t>Particulates, &lt; 2.5 um</t>
  </si>
  <si>
    <t>Particulates, &gt; 2.5 um, and &lt; 10um</t>
  </si>
  <si>
    <t>Particulates, &gt; 10 um</t>
  </si>
  <si>
    <t>Municipal water supply</t>
  </si>
  <si>
    <t>Mixed Grades</t>
  </si>
  <si>
    <t>Corrugated and Kraft, pre-consumer</t>
  </si>
  <si>
    <t>Corrugated and Kraft, post-consumer</t>
  </si>
  <si>
    <t>Newspaper and Magazines</t>
  </si>
  <si>
    <t>Other grades</t>
  </si>
  <si>
    <t>Water in-out</t>
  </si>
  <si>
    <t>Ligno sulphonate</t>
  </si>
  <si>
    <t>Polymer and retention agents</t>
  </si>
  <si>
    <t>kg/t</t>
  </si>
  <si>
    <t>t/t</t>
  </si>
  <si>
    <t>t*km</t>
  </si>
  <si>
    <t>GJ/t</t>
  </si>
  <si>
    <t>m3/t</t>
  </si>
  <si>
    <t>WATER INPUT-OUTPUT</t>
  </si>
  <si>
    <t xml:space="preserve"> na</t>
  </si>
  <si>
    <t>Refuse Derived Fuel</t>
  </si>
  <si>
    <t>not updated for paper production</t>
  </si>
  <si>
    <t>RESIDUES, wet mass</t>
  </si>
  <si>
    <t>tonne net saleable product</t>
  </si>
  <si>
    <t>Varnish for printing</t>
  </si>
  <si>
    <t>wet weight</t>
  </si>
  <si>
    <t>Starch, glue</t>
  </si>
  <si>
    <t>dry content</t>
  </si>
  <si>
    <t>Process water after treatment</t>
  </si>
  <si>
    <t>Other pulp</t>
  </si>
  <si>
    <t>Ground water fossil/non-renewable</t>
  </si>
  <si>
    <t>Ground water non fossil/renewable</t>
  </si>
  <si>
    <t>Rain water</t>
  </si>
  <si>
    <t>Other water recieved</t>
  </si>
  <si>
    <t>Ground water (non-renewable)</t>
  </si>
  <si>
    <t>Ground water (renewable)</t>
  </si>
  <si>
    <t xml:space="preserve">PROCESS CHEMICALS AND ADDITIVES, dry mass </t>
  </si>
  <si>
    <t xml:space="preserve">Rejects, paper related (03 03 07) </t>
  </si>
  <si>
    <t xml:space="preserve">Rejects, other (03 03 07) </t>
  </si>
  <si>
    <t>Paper for recycling **</t>
  </si>
  <si>
    <t>Rejects, paper related ***</t>
  </si>
  <si>
    <t>Rejects, other ****</t>
  </si>
  <si>
    <t>*** Rejected materials that were associated with the previous use of the paper (for example, staples, paper clips, tags, adhesive labels, unrecovered fibres, etc)</t>
  </si>
  <si>
    <t>**** Material that is not in anyway associated with the previous use of the paper (for example, foreign items such as plastic packaging, glass, sand and grit, etc)</t>
  </si>
  <si>
    <t>** The ratio of paper for recycling differs from the manufacturing model of a site. Corrugated sheet plants reach a ratio of 100kg paper for recycling per tonne of product. The additional 47kg paper for recycling are resulting from the conversion of a corrugated sheet into a finished product giving a total ratio of 1.147. Integrated corrugated packaging plants normally report a combined figure. The FEFCO corrugated packaging LCA was calculated in 2015 with the boundaries ending at the end of corrugating process, but including the impacts of printing. For all other years, the boundaries include the conversion of the corrugated sheet into a finished product.</t>
  </si>
  <si>
    <t>Total fuel**</t>
  </si>
  <si>
    <t>** total fuel excluding Refuse Derived Fuel</t>
  </si>
  <si>
    <t>***** total fuel excluding Refuse Derived Fuel</t>
  </si>
  <si>
    <t>Total fuel*****</t>
  </si>
  <si>
    <t>* limited data available</t>
  </si>
  <si>
    <t>Recycled Fluting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</si>
</sst>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Red]#,##0&quot;-&quot;"/>
    <numFmt numFmtId="165" formatCode="#,##0.00;[Red]#,##0.00&quot;-&quot;"/>
    <numFmt numFmtId="166" formatCode="0.0%"/>
    <numFmt numFmtId="167" formatCode="0.0"/>
    <numFmt numFmtId="168" formatCode="0.000"/>
    <numFmt numFmtId="169" formatCode="#,##0.0;[Red]#,##0.0&quot;-&quot;"/>
    <numFmt numFmtId="170" formatCode="0.0000"/>
  </numFmts>
  <fonts count="23" x14ac:knownFonts="1">
    <font>
      <sz val="10"/>
      <name val="MS Sans Serif"/>
    </font>
    <font>
      <b/>
      <sz val="10"/>
      <name val="MS Sans Serif"/>
    </font>
    <font>
      <i/>
      <sz val="10"/>
      <name val="MS Sans Serif"/>
    </font>
    <font>
      <b/>
      <i/>
      <sz val="10"/>
      <name val="MS Sans Serif"/>
    </font>
    <font>
      <sz val="10"/>
      <name val="MS Sans Serif"/>
      <family val="2"/>
    </font>
    <font>
      <b/>
      <sz val="12"/>
      <name val="MS Sans Serif"/>
      <family val="2"/>
    </font>
    <font>
      <b/>
      <sz val="10"/>
      <name val="MS Sans Serif"/>
      <family val="2"/>
    </font>
    <font>
      <i/>
      <sz val="10"/>
      <name val="MS Sans Serif"/>
      <family val="2"/>
    </font>
    <font>
      <i/>
      <sz val="12"/>
      <name val="MS Sans Serif"/>
      <family val="2"/>
    </font>
    <font>
      <b/>
      <sz val="12"/>
      <name val="MS Sans Serif"/>
      <family val="2"/>
    </font>
    <font>
      <i/>
      <sz val="12"/>
      <name val="MS Sans Serif"/>
      <family val="2"/>
    </font>
    <font>
      <i/>
      <sz val="10"/>
      <name val="MS Sans Serif"/>
      <family val="2"/>
    </font>
    <font>
      <b/>
      <i/>
      <sz val="10"/>
      <name val="MS Sans Serif"/>
      <family val="2"/>
    </font>
    <font>
      <sz val="10"/>
      <name val="MS Sans Serif"/>
      <family val="2"/>
    </font>
    <font>
      <sz val="10"/>
      <name val="MS Sans Serif"/>
      <family val="2"/>
    </font>
    <font>
      <sz val="10"/>
      <name val="MS Sans Serif"/>
    </font>
    <font>
      <sz val="9"/>
      <color indexed="81"/>
      <name val="Tahoma"/>
      <family val="2"/>
    </font>
    <font>
      <b/>
      <sz val="9"/>
      <color indexed="81"/>
      <name val="Tahoma"/>
      <family val="2"/>
    </font>
    <font>
      <sz val="8"/>
      <name val="MS Sans Serif"/>
    </font>
    <font>
      <sz val="10"/>
      <color rgb="FFFF0000"/>
      <name val="MS Sans Serif"/>
      <family val="2"/>
    </font>
    <font>
      <sz val="10"/>
      <color rgb="FFFF0000"/>
      <name val="MS Sans Serif"/>
    </font>
    <font>
      <i/>
      <sz val="10"/>
      <color rgb="FFFF0000"/>
      <name val="MS Sans Serif"/>
      <family val="2"/>
    </font>
    <font>
      <sz val="10"/>
      <color theme="1"/>
      <name val="MS Sans Serif"/>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3">
    <xf numFmtId="0" fontId="0" fillId="0" borderId="0"/>
    <xf numFmtId="165" fontId="4" fillId="0" borderId="0" applyFont="0" applyFill="0" applyBorder="0" applyAlignment="0" applyProtection="0"/>
    <xf numFmtId="9" fontId="4" fillId="0" borderId="0" applyFont="0" applyFill="0" applyBorder="0" applyAlignment="0" applyProtection="0"/>
  </cellStyleXfs>
  <cellXfs count="161">
    <xf numFmtId="0" fontId="0" fillId="0" borderId="0" xfId="0"/>
    <xf numFmtId="0" fontId="4" fillId="0" borderId="0" xfId="0" applyFont="1"/>
    <xf numFmtId="0" fontId="9" fillId="0" borderId="0" xfId="0" applyFont="1"/>
    <xf numFmtId="2" fontId="0" fillId="0" borderId="0" xfId="0" applyNumberFormat="1"/>
    <xf numFmtId="0" fontId="3" fillId="0" borderId="0" xfId="0" applyFont="1"/>
    <xf numFmtId="167" fontId="0" fillId="0" borderId="0" xfId="0" applyNumberFormat="1"/>
    <xf numFmtId="168" fontId="4" fillId="0" borderId="0" xfId="0" applyNumberFormat="1" applyFont="1"/>
    <xf numFmtId="165" fontId="4" fillId="0" borderId="0" xfId="1"/>
    <xf numFmtId="2" fontId="1" fillId="0" borderId="0" xfId="0" applyNumberFormat="1" applyFont="1"/>
    <xf numFmtId="1" fontId="1" fillId="0" borderId="0" xfId="0" applyNumberFormat="1" applyFont="1"/>
    <xf numFmtId="1" fontId="0" fillId="0" borderId="0" xfId="0" applyNumberFormat="1"/>
    <xf numFmtId="0" fontId="1" fillId="0" borderId="0" xfId="0" applyFont="1"/>
    <xf numFmtId="165" fontId="0" fillId="0" borderId="0" xfId="1" applyFont="1"/>
    <xf numFmtId="1" fontId="4" fillId="0" borderId="0" xfId="0" applyNumberFormat="1" applyFont="1"/>
    <xf numFmtId="165" fontId="6" fillId="0" borderId="0" xfId="1" applyFont="1" applyAlignment="1">
      <alignment wrapText="1"/>
    </xf>
    <xf numFmtId="0" fontId="4" fillId="0" borderId="0" xfId="0" applyFont="1" applyAlignment="1">
      <alignment horizontal="right"/>
    </xf>
    <xf numFmtId="167" fontId="4" fillId="0" borderId="0" xfId="0" applyNumberFormat="1" applyFont="1" applyAlignment="1">
      <alignment horizontal="right"/>
    </xf>
    <xf numFmtId="167" fontId="4" fillId="0" borderId="0" xfId="0" applyNumberFormat="1" applyFont="1"/>
    <xf numFmtId="2" fontId="4" fillId="0" borderId="0" xfId="0" applyNumberFormat="1" applyFont="1"/>
    <xf numFmtId="1" fontId="6" fillId="0" borderId="0" xfId="0" applyNumberFormat="1" applyFont="1" applyAlignment="1">
      <alignment horizontal="center" wrapText="1"/>
    </xf>
    <xf numFmtId="0" fontId="6" fillId="0" borderId="0" xfId="0" applyFont="1"/>
    <xf numFmtId="1" fontId="6" fillId="0" borderId="0" xfId="0" applyNumberFormat="1" applyFont="1" applyAlignment="1">
      <alignment wrapText="1"/>
    </xf>
    <xf numFmtId="169" fontId="4" fillId="0" borderId="0" xfId="0" applyNumberFormat="1" applyFont="1"/>
    <xf numFmtId="2" fontId="7" fillId="0" borderId="0" xfId="0" applyNumberFormat="1" applyFont="1" applyAlignment="1">
      <alignment horizontal="center"/>
    </xf>
    <xf numFmtId="166" fontId="4" fillId="0" borderId="0" xfId="0" applyNumberFormat="1" applyFont="1"/>
    <xf numFmtId="9" fontId="0" fillId="0" borderId="0" xfId="0" applyNumberFormat="1"/>
    <xf numFmtId="3" fontId="0" fillId="0" borderId="0" xfId="0" applyNumberFormat="1"/>
    <xf numFmtId="3" fontId="9" fillId="0" borderId="0" xfId="0" applyNumberFormat="1" applyFont="1"/>
    <xf numFmtId="1" fontId="1" fillId="0" borderId="0" xfId="0" applyNumberFormat="1" applyFont="1" applyAlignment="1">
      <alignment horizontal="center" wrapText="1"/>
    </xf>
    <xf numFmtId="164" fontId="6" fillId="0" borderId="0" xfId="1" applyNumberFormat="1" applyFont="1" applyAlignment="1">
      <alignment wrapText="1"/>
    </xf>
    <xf numFmtId="0" fontId="5" fillId="0" borderId="0" xfId="0" applyFont="1"/>
    <xf numFmtId="0" fontId="0" fillId="0" borderId="0" xfId="0" applyAlignment="1">
      <alignment horizontal="center"/>
    </xf>
    <xf numFmtId="0" fontId="2" fillId="0" borderId="0" xfId="0" applyFont="1"/>
    <xf numFmtId="0" fontId="7" fillId="0" borderId="0" xfId="0" applyFont="1"/>
    <xf numFmtId="0" fontId="0" fillId="0" borderId="0" xfId="0" applyAlignment="1">
      <alignment horizontal="left"/>
    </xf>
    <xf numFmtId="0" fontId="13" fillId="0" borderId="0" xfId="0" applyFont="1"/>
    <xf numFmtId="0" fontId="12" fillId="0" borderId="0" xfId="0" applyFont="1"/>
    <xf numFmtId="0" fontId="2" fillId="0" borderId="0" xfId="0" applyFont="1" applyAlignment="1">
      <alignment horizontal="right"/>
    </xf>
    <xf numFmtId="0" fontId="3" fillId="0" borderId="0" xfId="0" applyFont="1" applyAlignment="1">
      <alignment horizontal="left"/>
    </xf>
    <xf numFmtId="0" fontId="8" fillId="0" borderId="0" xfId="0" applyFont="1"/>
    <xf numFmtId="0" fontId="8" fillId="0" borderId="0" xfId="0" applyFont="1" applyAlignment="1">
      <alignment horizontal="right"/>
    </xf>
    <xf numFmtId="0" fontId="10" fillId="0" borderId="0" xfId="0" applyFont="1"/>
    <xf numFmtId="0" fontId="18" fillId="0" borderId="0" xfId="0" applyFont="1" applyAlignment="1">
      <alignment wrapText="1"/>
    </xf>
    <xf numFmtId="1" fontId="4" fillId="0" borderId="0" xfId="1" applyNumberFormat="1"/>
    <xf numFmtId="166" fontId="0" fillId="0" borderId="0" xfId="0" applyNumberFormat="1"/>
    <xf numFmtId="11" fontId="4" fillId="0" borderId="0" xfId="0" applyNumberFormat="1" applyFont="1"/>
    <xf numFmtId="11" fontId="4" fillId="0" borderId="0" xfId="1" applyNumberFormat="1"/>
    <xf numFmtId="11" fontId="0" fillId="0" borderId="0" xfId="0" applyNumberFormat="1"/>
    <xf numFmtId="11" fontId="4" fillId="0" borderId="0" xfId="1" applyNumberFormat="1" applyAlignment="1">
      <alignment wrapText="1"/>
    </xf>
    <xf numFmtId="11" fontId="1" fillId="0" borderId="0" xfId="0" applyNumberFormat="1" applyFont="1"/>
    <xf numFmtId="11" fontId="4" fillId="0" borderId="0" xfId="0" applyNumberFormat="1" applyFont="1" applyAlignment="1">
      <alignment wrapText="1"/>
    </xf>
    <xf numFmtId="11" fontId="7" fillId="0" borderId="0" xfId="1" applyNumberFormat="1" applyFont="1" applyAlignment="1">
      <alignment horizontal="center"/>
    </xf>
    <xf numFmtId="11" fontId="7" fillId="0" borderId="0" xfId="0" applyNumberFormat="1" applyFont="1" applyAlignment="1">
      <alignment horizontal="center"/>
    </xf>
    <xf numFmtId="11" fontId="2" fillId="0" borderId="0" xfId="0" applyNumberFormat="1" applyFont="1" applyAlignment="1">
      <alignment horizontal="center" wrapText="1"/>
    </xf>
    <xf numFmtId="11" fontId="2" fillId="0" borderId="0" xfId="0" applyNumberFormat="1" applyFont="1"/>
    <xf numFmtId="11" fontId="6" fillId="0" borderId="0" xfId="0" applyNumberFormat="1" applyFont="1"/>
    <xf numFmtId="11" fontId="4" fillId="0" borderId="0" xfId="0" applyNumberFormat="1" applyFont="1" applyAlignment="1">
      <alignment horizontal="right"/>
    </xf>
    <xf numFmtId="11" fontId="13" fillId="0" borderId="0" xfId="1" applyNumberFormat="1" applyFont="1"/>
    <xf numFmtId="11" fontId="14" fillId="0" borderId="0" xfId="2" applyNumberFormat="1" applyFont="1"/>
    <xf numFmtId="11" fontId="0" fillId="0" borderId="0" xfId="1" applyNumberFormat="1" applyFont="1"/>
    <xf numFmtId="11" fontId="15" fillId="0" borderId="0" xfId="1" applyNumberFormat="1" applyFont="1"/>
    <xf numFmtId="11" fontId="11" fillId="0" borderId="0" xfId="1" applyNumberFormat="1" applyFont="1" applyAlignment="1">
      <alignment horizontal="center"/>
    </xf>
    <xf numFmtId="11" fontId="2" fillId="0" borderId="0" xfId="0" applyNumberFormat="1" applyFont="1" applyAlignment="1">
      <alignment horizontal="center"/>
    </xf>
    <xf numFmtId="11" fontId="2" fillId="0" borderId="0" xfId="1" applyNumberFormat="1" applyFont="1" applyAlignment="1">
      <alignment horizontal="center"/>
    </xf>
    <xf numFmtId="11" fontId="12" fillId="0" borderId="0" xfId="0" applyNumberFormat="1" applyFont="1" applyAlignment="1">
      <alignment horizontal="center"/>
    </xf>
    <xf numFmtId="11" fontId="3" fillId="0" borderId="0" xfId="0" applyNumberFormat="1" applyFont="1" applyAlignment="1">
      <alignment horizontal="center"/>
    </xf>
    <xf numFmtId="11" fontId="12" fillId="0" borderId="0" xfId="1" applyNumberFormat="1" applyFont="1"/>
    <xf numFmtId="11" fontId="3" fillId="0" borderId="0" xfId="1" applyNumberFormat="1" applyFont="1"/>
    <xf numFmtId="11" fontId="3" fillId="0" borderId="0" xfId="0" applyNumberFormat="1" applyFont="1"/>
    <xf numFmtId="11" fontId="12" fillId="0" borderId="0" xfId="0" applyNumberFormat="1" applyFont="1"/>
    <xf numFmtId="11" fontId="14" fillId="0" borderId="0" xfId="1" applyNumberFormat="1" applyFont="1"/>
    <xf numFmtId="11" fontId="4" fillId="0" borderId="0" xfId="1" quotePrefix="1" applyNumberFormat="1" applyAlignment="1">
      <alignment horizontal="right"/>
    </xf>
    <xf numFmtId="11" fontId="4" fillId="0" borderId="0" xfId="0" quotePrefix="1" applyNumberFormat="1" applyFont="1" applyAlignment="1">
      <alignment horizontal="right"/>
    </xf>
    <xf numFmtId="11" fontId="4" fillId="0" borderId="0" xfId="1" applyNumberFormat="1" applyAlignment="1">
      <alignment horizontal="right"/>
    </xf>
    <xf numFmtId="11" fontId="15" fillId="0" borderId="0" xfId="1" applyNumberFormat="1" applyFont="1" applyAlignment="1">
      <alignment horizontal="right"/>
    </xf>
    <xf numFmtId="11" fontId="14" fillId="0" borderId="0" xfId="1" applyNumberFormat="1" applyFont="1" applyAlignment="1">
      <alignment horizontal="right"/>
    </xf>
    <xf numFmtId="11" fontId="0" fillId="0" borderId="0" xfId="0" applyNumberFormat="1" applyAlignment="1">
      <alignment horizontal="right"/>
    </xf>
    <xf numFmtId="1" fontId="1" fillId="0" borderId="0" xfId="0" applyNumberFormat="1" applyFont="1" applyAlignment="1">
      <alignment horizontal="right"/>
    </xf>
    <xf numFmtId="11" fontId="19" fillId="0" borderId="0" xfId="0" applyNumberFormat="1" applyFont="1"/>
    <xf numFmtId="11" fontId="21" fillId="0" borderId="0" xfId="0" applyNumberFormat="1" applyFont="1" applyAlignment="1">
      <alignment horizontal="center"/>
    </xf>
    <xf numFmtId="11" fontId="19" fillId="0" borderId="0" xfId="1" applyNumberFormat="1" applyFont="1"/>
    <xf numFmtId="9" fontId="0" fillId="0" borderId="0" xfId="2" applyFont="1"/>
    <xf numFmtId="2" fontId="0" fillId="0" borderId="0" xfId="1" applyNumberFormat="1" applyFont="1"/>
    <xf numFmtId="2" fontId="4" fillId="0" borderId="0" xfId="1" applyNumberFormat="1"/>
    <xf numFmtId="2" fontId="7" fillId="0" borderId="0" xfId="1" applyNumberFormat="1" applyFont="1" applyAlignment="1">
      <alignment horizontal="center"/>
    </xf>
    <xf numFmtId="170" fontId="4" fillId="0" borderId="0" xfId="1" applyNumberFormat="1"/>
    <xf numFmtId="9" fontId="4" fillId="0" borderId="0" xfId="2"/>
    <xf numFmtId="170" fontId="4" fillId="0" borderId="0" xfId="0" applyNumberFormat="1" applyFont="1"/>
    <xf numFmtId="168" fontId="0" fillId="0" borderId="0" xfId="1" applyNumberFormat="1" applyFont="1"/>
    <xf numFmtId="170" fontId="0" fillId="0" borderId="0" xfId="0" applyNumberFormat="1"/>
    <xf numFmtId="170" fontId="4" fillId="0" borderId="0" xfId="0" applyNumberFormat="1" applyFont="1" applyAlignment="1">
      <alignment wrapText="1"/>
    </xf>
    <xf numFmtId="170" fontId="7" fillId="0" borderId="0" xfId="1" applyNumberFormat="1" applyFont="1" applyAlignment="1">
      <alignment horizontal="center"/>
    </xf>
    <xf numFmtId="170" fontId="7" fillId="0" borderId="0" xfId="0" applyNumberFormat="1" applyFont="1" applyAlignment="1">
      <alignment horizontal="center"/>
    </xf>
    <xf numFmtId="170" fontId="6" fillId="0" borderId="0" xfId="0" applyNumberFormat="1" applyFont="1"/>
    <xf numFmtId="170" fontId="22" fillId="0" borderId="0" xfId="0" applyNumberFormat="1" applyFont="1"/>
    <xf numFmtId="170" fontId="22" fillId="0" borderId="0" xfId="0" applyNumberFormat="1" applyFont="1" applyAlignment="1">
      <alignment horizontal="right"/>
    </xf>
    <xf numFmtId="170" fontId="20" fillId="0" borderId="0" xfId="0" applyNumberFormat="1" applyFont="1"/>
    <xf numFmtId="170" fontId="15" fillId="0" borderId="0" xfId="1" applyNumberFormat="1" applyFont="1"/>
    <xf numFmtId="170" fontId="15" fillId="0" borderId="0" xfId="0" applyNumberFormat="1" applyFont="1"/>
    <xf numFmtId="170" fontId="15" fillId="0" borderId="0" xfId="2" applyNumberFormat="1" applyFont="1"/>
    <xf numFmtId="170" fontId="14" fillId="0" borderId="0" xfId="2" applyNumberFormat="1" applyFont="1"/>
    <xf numFmtId="170" fontId="1" fillId="0" borderId="0" xfId="0" applyNumberFormat="1" applyFont="1"/>
    <xf numFmtId="170" fontId="2" fillId="0" borderId="0" xfId="0" applyNumberFormat="1" applyFont="1" applyAlignment="1">
      <alignment horizontal="center"/>
    </xf>
    <xf numFmtId="170" fontId="2" fillId="0" borderId="0" xfId="1" applyNumberFormat="1" applyFont="1" applyAlignment="1">
      <alignment horizontal="center"/>
    </xf>
    <xf numFmtId="170" fontId="12" fillId="0" borderId="0" xfId="0" applyNumberFormat="1" applyFont="1" applyAlignment="1">
      <alignment horizontal="center"/>
    </xf>
    <xf numFmtId="170" fontId="3" fillId="0" borderId="0" xfId="0" applyNumberFormat="1" applyFont="1" applyAlignment="1">
      <alignment horizontal="center"/>
    </xf>
    <xf numFmtId="170" fontId="3" fillId="0" borderId="0" xfId="0" applyNumberFormat="1" applyFont="1"/>
    <xf numFmtId="170" fontId="12" fillId="0" borderId="0" xfId="0" applyNumberFormat="1" applyFont="1"/>
    <xf numFmtId="170" fontId="14" fillId="0" borderId="0" xfId="1" applyNumberFormat="1" applyFont="1"/>
    <xf numFmtId="170" fontId="4" fillId="0" borderId="0" xfId="1" quotePrefix="1" applyNumberFormat="1" applyAlignment="1">
      <alignment horizontal="right"/>
    </xf>
    <xf numFmtId="170" fontId="4" fillId="0" borderId="0" xfId="0" applyNumberFormat="1" applyFont="1" applyAlignment="1">
      <alignment horizontal="right"/>
    </xf>
    <xf numFmtId="170" fontId="4" fillId="0" borderId="0" xfId="1" applyNumberFormat="1" applyAlignment="1">
      <alignment horizontal="right"/>
    </xf>
    <xf numFmtId="170" fontId="14" fillId="0" borderId="0" xfId="1" applyNumberFormat="1" applyFont="1" applyAlignment="1">
      <alignment horizontal="right"/>
    </xf>
    <xf numFmtId="170" fontId="0" fillId="0" borderId="0" xfId="0" applyNumberFormat="1" applyAlignment="1">
      <alignment horizontal="right"/>
    </xf>
    <xf numFmtId="2" fontId="4" fillId="0" borderId="0" xfId="1" applyNumberFormat="1" applyAlignment="1">
      <alignment wrapText="1"/>
    </xf>
    <xf numFmtId="1" fontId="4" fillId="0" borderId="0" xfId="0" applyNumberFormat="1" applyFont="1" applyAlignment="1">
      <alignment wrapText="1"/>
    </xf>
    <xf numFmtId="1" fontId="2" fillId="0" borderId="0" xfId="0" applyNumberFormat="1" applyFont="1" applyAlignment="1">
      <alignment horizontal="center" wrapText="1"/>
    </xf>
    <xf numFmtId="1" fontId="2" fillId="0" borderId="0" xfId="0" applyNumberFormat="1" applyFont="1"/>
    <xf numFmtId="168" fontId="7" fillId="0" borderId="0" xfId="1" applyNumberFormat="1" applyFont="1" applyAlignment="1">
      <alignment horizontal="center"/>
    </xf>
    <xf numFmtId="168" fontId="7" fillId="0" borderId="0" xfId="0" applyNumberFormat="1" applyFont="1" applyAlignment="1">
      <alignment horizontal="center"/>
    </xf>
    <xf numFmtId="168" fontId="4" fillId="0" borderId="0" xfId="1" applyNumberFormat="1"/>
    <xf numFmtId="168" fontId="0" fillId="0" borderId="0" xfId="0" applyNumberFormat="1"/>
    <xf numFmtId="1" fontId="22" fillId="0" borderId="0" xfId="0" applyNumberFormat="1" applyFont="1"/>
    <xf numFmtId="1" fontId="13" fillId="0" borderId="0" xfId="1" applyNumberFormat="1" applyFont="1"/>
    <xf numFmtId="1" fontId="0" fillId="0" borderId="0" xfId="1" applyNumberFormat="1" applyFont="1"/>
    <xf numFmtId="168" fontId="15" fillId="0" borderId="0" xfId="1" applyNumberFormat="1" applyFont="1"/>
    <xf numFmtId="168" fontId="2" fillId="0" borderId="0" xfId="0" applyNumberFormat="1" applyFont="1"/>
    <xf numFmtId="168" fontId="2" fillId="0" borderId="0" xfId="1" applyNumberFormat="1" applyFont="1" applyAlignment="1">
      <alignment horizontal="center"/>
    </xf>
    <xf numFmtId="2" fontId="3" fillId="0" borderId="0" xfId="0" applyNumberFormat="1" applyFont="1"/>
    <xf numFmtId="2" fontId="12" fillId="0" borderId="0" xfId="1" applyNumberFormat="1" applyFont="1"/>
    <xf numFmtId="2" fontId="3" fillId="0" borderId="0" xfId="1" applyNumberFormat="1" applyFont="1"/>
    <xf numFmtId="2" fontId="11" fillId="0" borderId="0" xfId="1" applyNumberFormat="1" applyFont="1" applyAlignment="1">
      <alignment horizontal="center"/>
    </xf>
    <xf numFmtId="2" fontId="14" fillId="0" borderId="0" xfId="1" applyNumberFormat="1" applyFont="1"/>
    <xf numFmtId="168" fontId="14" fillId="0" borderId="0" xfId="1" applyNumberFormat="1" applyFont="1"/>
    <xf numFmtId="1" fontId="14" fillId="0" borderId="0" xfId="1" applyNumberFormat="1" applyFont="1"/>
    <xf numFmtId="1" fontId="4" fillId="0" borderId="0" xfId="1" quotePrefix="1" applyNumberFormat="1" applyAlignment="1">
      <alignment horizontal="right"/>
    </xf>
    <xf numFmtId="1" fontId="4" fillId="0" borderId="0" xfId="0" quotePrefix="1" applyNumberFormat="1" applyFont="1" applyAlignment="1">
      <alignment horizontal="right"/>
    </xf>
    <xf numFmtId="2" fontId="4" fillId="0" borderId="0" xfId="1" quotePrefix="1" applyNumberFormat="1" applyAlignment="1">
      <alignment horizontal="right"/>
    </xf>
    <xf numFmtId="168" fontId="4" fillId="0" borderId="0" xfId="1" quotePrefix="1" applyNumberFormat="1" applyAlignment="1">
      <alignment horizontal="right"/>
    </xf>
    <xf numFmtId="167" fontId="4" fillId="0" borderId="0" xfId="1" quotePrefix="1" applyNumberFormat="1" applyAlignment="1">
      <alignment horizontal="right"/>
    </xf>
    <xf numFmtId="167" fontId="4" fillId="0" borderId="0" xfId="1" applyNumberFormat="1"/>
    <xf numFmtId="2" fontId="2" fillId="0" borderId="0" xfId="0" applyNumberFormat="1" applyFont="1" applyAlignment="1">
      <alignment horizontal="center"/>
    </xf>
    <xf numFmtId="1" fontId="4" fillId="0" borderId="0" xfId="1" applyNumberFormat="1" applyAlignment="1">
      <alignment horizontal="right"/>
    </xf>
    <xf numFmtId="1" fontId="14" fillId="0" borderId="0" xfId="1" applyNumberFormat="1" applyFont="1" applyAlignment="1">
      <alignment horizontal="right"/>
    </xf>
    <xf numFmtId="2" fontId="4" fillId="0" borderId="0" xfId="1" applyNumberFormat="1" applyAlignment="1">
      <alignment horizontal="right"/>
    </xf>
    <xf numFmtId="2" fontId="4" fillId="0" borderId="0" xfId="0" applyNumberFormat="1" applyFont="1" applyAlignment="1">
      <alignment horizontal="right"/>
    </xf>
    <xf numFmtId="2" fontId="14" fillId="0" borderId="0" xfId="1" applyNumberFormat="1" applyFont="1" applyAlignment="1">
      <alignment horizontal="right"/>
    </xf>
    <xf numFmtId="168" fontId="4" fillId="0" borderId="0" xfId="1" applyNumberFormat="1" applyAlignment="1">
      <alignment horizontal="right"/>
    </xf>
    <xf numFmtId="168" fontId="4" fillId="0" borderId="0" xfId="0" applyNumberFormat="1" applyFont="1" applyAlignment="1">
      <alignment horizontal="right"/>
    </xf>
    <xf numFmtId="168" fontId="14" fillId="0" borderId="0" xfId="1" applyNumberFormat="1" applyFont="1" applyAlignment="1">
      <alignment horizontal="right"/>
    </xf>
    <xf numFmtId="1" fontId="4" fillId="0" borderId="0" xfId="0" applyNumberFormat="1" applyFont="1" applyAlignment="1">
      <alignment horizontal="right"/>
    </xf>
    <xf numFmtId="2" fontId="0" fillId="0" borderId="0" xfId="0" applyNumberFormat="1" applyAlignment="1">
      <alignment horizontal="right"/>
    </xf>
    <xf numFmtId="2" fontId="0" fillId="0" borderId="0" xfId="0" applyNumberFormat="1" applyFill="1"/>
    <xf numFmtId="2" fontId="1" fillId="0" borderId="0" xfId="0" applyNumberFormat="1" applyFont="1" applyFill="1"/>
    <xf numFmtId="1" fontId="1" fillId="0" borderId="0" xfId="0" applyNumberFormat="1" applyFont="1" applyFill="1"/>
    <xf numFmtId="1" fontId="6" fillId="0" borderId="0" xfId="0" applyNumberFormat="1" applyFont="1" applyFill="1" applyAlignment="1">
      <alignment wrapText="1"/>
    </xf>
    <xf numFmtId="2" fontId="2" fillId="0" borderId="0" xfId="1" applyNumberFormat="1" applyFont="1" applyFill="1"/>
    <xf numFmtId="170" fontId="0" fillId="0" borderId="0" xfId="0" applyNumberFormat="1" applyFill="1"/>
    <xf numFmtId="2" fontId="0" fillId="0" borderId="0" xfId="1" applyNumberFormat="1" applyFont="1" applyFill="1"/>
    <xf numFmtId="2" fontId="0" fillId="2" borderId="0" xfId="0" applyNumberFormat="1" applyFill="1"/>
    <xf numFmtId="1" fontId="4" fillId="2" borderId="0" xfId="0" applyNumberFormat="1" applyFont="1" applyFill="1"/>
  </cellXfs>
  <cellStyles count="3">
    <cellStyle name="Comma" xfId="1" builtinId="3"/>
    <cellStyle name="Normal" xfId="0" builtinId="0"/>
    <cellStyle name="Percent" xfId="2" builtinId="5"/>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00"/>
  <sheetViews>
    <sheetView topLeftCell="A34" zoomScale="95" zoomScaleNormal="75" workbookViewId="0">
      <selection activeCell="D45" sqref="D45:D47"/>
    </sheetView>
  </sheetViews>
  <sheetFormatPr defaultColWidth="9.140625" defaultRowHeight="12.75" x14ac:dyDescent="0.2"/>
  <cols>
    <col min="1" max="1" width="32.42578125" customWidth="1"/>
    <col min="2" max="3" width="12.28515625" customWidth="1"/>
    <col min="4" max="4" width="9.140625" style="152"/>
    <col min="5" max="5" width="12.140625" bestFit="1" customWidth="1"/>
  </cols>
  <sheetData>
    <row r="1" spans="1:4" x14ac:dyDescent="0.2">
      <c r="A1" s="26"/>
      <c r="B1" s="10"/>
      <c r="C1" s="10"/>
    </row>
    <row r="2" spans="1:4" x14ac:dyDescent="0.2">
      <c r="A2" s="26"/>
      <c r="B2" s="10"/>
      <c r="C2" s="10"/>
      <c r="D2" s="153"/>
    </row>
    <row r="3" spans="1:4" ht="15.75" x14ac:dyDescent="0.25">
      <c r="A3" s="27" t="s">
        <v>0</v>
      </c>
      <c r="D3" s="154">
        <v>2017</v>
      </c>
    </row>
    <row r="4" spans="1:4" x14ac:dyDescent="0.2">
      <c r="A4" s="26"/>
      <c r="B4" s="77" t="s">
        <v>177</v>
      </c>
      <c r="C4" s="77"/>
      <c r="D4" s="155">
        <v>1</v>
      </c>
    </row>
    <row r="5" spans="1:4" ht="15.75" x14ac:dyDescent="0.25">
      <c r="A5" s="30" t="s">
        <v>1</v>
      </c>
    </row>
    <row r="6" spans="1:4" x14ac:dyDescent="0.2">
      <c r="A6" s="1"/>
      <c r="B6" s="1"/>
      <c r="C6" s="1"/>
    </row>
    <row r="7" spans="1:4" x14ac:dyDescent="0.2">
      <c r="A7" s="1"/>
      <c r="B7" s="1"/>
      <c r="C7" s="1"/>
    </row>
    <row r="8" spans="1:4" x14ac:dyDescent="0.2">
      <c r="A8" s="1"/>
      <c r="B8" s="1"/>
      <c r="C8" s="1"/>
    </row>
    <row r="9" spans="1:4" x14ac:dyDescent="0.2">
      <c r="A9" t="s">
        <v>2</v>
      </c>
      <c r="B9" s="1" t="s">
        <v>167</v>
      </c>
      <c r="C9" s="1"/>
      <c r="D9" s="152">
        <f>((('Annex '!J7*0.02)+('Annex '!K7*0.16)+('Annex '!L7*0.36)+('Annex '!M7*0.46))*1.147)+'Annex '!N7</f>
        <v>3.457673875593485</v>
      </c>
    </row>
    <row r="10" spans="1:4" x14ac:dyDescent="0.2">
      <c r="A10" t="s">
        <v>3</v>
      </c>
      <c r="B10" s="1" t="s">
        <v>167</v>
      </c>
      <c r="C10" s="1"/>
      <c r="D10" s="152">
        <f>((('Annex '!J8*0.02)+('Annex '!K8*0.16)+('Annex '!L8*0.36)+('Annex '!M8*0.46))*1.147)+'Annex '!N8</f>
        <v>0.25216935149158071</v>
      </c>
    </row>
    <row r="11" spans="1:4" x14ac:dyDescent="0.2">
      <c r="B11" s="1"/>
    </row>
    <row r="12" spans="1:4" x14ac:dyDescent="0.2">
      <c r="A12" s="20"/>
    </row>
    <row r="14" spans="1:4" x14ac:dyDescent="0.2">
      <c r="A14" s="1"/>
      <c r="B14" s="31"/>
      <c r="C14" s="31"/>
    </row>
    <row r="15" spans="1:4" ht="15.75" x14ac:dyDescent="0.25">
      <c r="A15" s="2" t="s">
        <v>4</v>
      </c>
    </row>
    <row r="16" spans="1:4" x14ac:dyDescent="0.2">
      <c r="A16" s="11"/>
    </row>
    <row r="17" spans="1:4" x14ac:dyDescent="0.2">
      <c r="A17" s="11" t="s">
        <v>5</v>
      </c>
      <c r="B17" s="32" t="s">
        <v>6</v>
      </c>
      <c r="C17" s="32"/>
    </row>
    <row r="18" spans="1:4" x14ac:dyDescent="0.2">
      <c r="A18" s="1" t="s">
        <v>58</v>
      </c>
      <c r="B18" t="s">
        <v>168</v>
      </c>
      <c r="D18" s="152">
        <f>((('Annex '!J17*0.02)+('Annex '!K17*0.16)+('Annex '!L17*0.36)+('Annex '!M17*0.46))*1.147)+'Annex '!N17</f>
        <v>0.15865364078625047</v>
      </c>
    </row>
    <row r="19" spans="1:4" x14ac:dyDescent="0.2">
      <c r="A19" s="1" t="s">
        <v>59</v>
      </c>
      <c r="B19" t="s">
        <v>168</v>
      </c>
      <c r="D19" s="152">
        <f>((('Annex '!J18*0.02)+('Annex '!K18*0.16)+('Annex '!L18*0.36)+('Annex '!M18*0.46))*1.147)+'Annex '!N18</f>
        <v>4.4839298255935918E-2</v>
      </c>
    </row>
    <row r="20" spans="1:4" x14ac:dyDescent="0.2">
      <c r="A20" s="1" t="s">
        <v>60</v>
      </c>
      <c r="B20" t="s">
        <v>168</v>
      </c>
      <c r="D20" s="152">
        <f>((('Annex '!J19*0.02)+('Annex '!K19*0.16)+('Annex '!L19*0.36)+('Annex '!M19*0.46))*1.147)+'Annex '!N19</f>
        <v>1.9659503074953465E-2</v>
      </c>
    </row>
    <row r="21" spans="1:4" x14ac:dyDescent="0.2">
      <c r="A21" s="1" t="s">
        <v>61</v>
      </c>
      <c r="B21" t="s">
        <v>168</v>
      </c>
      <c r="D21" s="152">
        <f>((('Annex '!J20*0.02)+('Annex '!K20*0.16)+('Annex '!L20*0.36)+('Annex '!M20*0.46))*1.147)+'Annex '!N20</f>
        <v>1.6875058416971696E-3</v>
      </c>
    </row>
    <row r="22" spans="1:4" x14ac:dyDescent="0.2">
      <c r="A22" s="33" t="s">
        <v>62</v>
      </c>
      <c r="B22" t="s">
        <v>168</v>
      </c>
      <c r="D22" s="152">
        <f>((('Annex '!J21*0.02)+('Annex '!K21*0.16)+('Annex '!L21*0.36)+('Annex '!M21*0.46))*1.147)+'Annex '!N21</f>
        <v>0.22483994795883702</v>
      </c>
    </row>
    <row r="23" spans="1:4" x14ac:dyDescent="0.2">
      <c r="A23" s="33"/>
    </row>
    <row r="24" spans="1:4" x14ac:dyDescent="0.2">
      <c r="A24" s="11" t="s">
        <v>7</v>
      </c>
      <c r="B24" s="32" t="s">
        <v>8</v>
      </c>
      <c r="C24" s="32"/>
      <c r="D24" s="156">
        <v>1.0900000000000001</v>
      </c>
    </row>
    <row r="25" spans="1:4" x14ac:dyDescent="0.2">
      <c r="A25" t="s">
        <v>9</v>
      </c>
    </row>
    <row r="26" spans="1:4" x14ac:dyDescent="0.2">
      <c r="A26" s="34" t="s">
        <v>159</v>
      </c>
      <c r="B26" s="1" t="s">
        <v>168</v>
      </c>
      <c r="C26" s="1"/>
      <c r="D26" s="152">
        <f>((('Annex '!J25*0.02)+('Annex '!K25*0.16)+('Annex '!L25*0.36)+('Annex '!M25*0.46))*1.147)+'Annex '!N25</f>
        <v>0.57916034889451651</v>
      </c>
    </row>
    <row r="27" spans="1:4" x14ac:dyDescent="0.2">
      <c r="A27" s="34" t="s">
        <v>160</v>
      </c>
      <c r="B27" s="1" t="s">
        <v>168</v>
      </c>
      <c r="C27" s="1"/>
      <c r="D27" s="152">
        <f>((('Annex '!J26*0.02)+('Annex '!K26*0.16)+('Annex '!L26*0.36)+('Annex '!M26*0.46))*1.147)+'Annex '!N26</f>
        <v>0.10584202956895809</v>
      </c>
    </row>
    <row r="28" spans="1:4" x14ac:dyDescent="0.2">
      <c r="A28" s="34" t="s">
        <v>161</v>
      </c>
      <c r="B28" s="1" t="s">
        <v>168</v>
      </c>
      <c r="C28" s="1"/>
      <c r="D28" s="152">
        <f>((('Annex '!J27*0.02)+('Annex '!K27*0.16)+('Annex '!L27*0.36)+('Annex '!M27*0.46))*1.147)+'Annex '!N27</f>
        <v>0.35789878882611192</v>
      </c>
    </row>
    <row r="29" spans="1:4" x14ac:dyDescent="0.2">
      <c r="A29" s="34" t="s">
        <v>162</v>
      </c>
      <c r="B29" s="1" t="s">
        <v>168</v>
      </c>
      <c r="C29" s="1"/>
      <c r="D29" s="152">
        <f>((('Annex '!J28*0.02)+('Annex '!K28*0.16)+('Annex '!L28*0.36)+('Annex '!M28*0.46))*1.147)+'Annex '!N28</f>
        <v>9.5782775653654399E-4</v>
      </c>
    </row>
    <row r="30" spans="1:4" x14ac:dyDescent="0.2">
      <c r="A30" s="34" t="s">
        <v>163</v>
      </c>
      <c r="B30" s="1" t="s">
        <v>168</v>
      </c>
      <c r="C30" s="1"/>
      <c r="D30" s="152">
        <f>((('Annex '!J29*0.02)+('Annex '!K29*0.16)+('Annex '!L29*0.36)+('Annex '!M29*0.46))*1.147)+'Annex '!N29</f>
        <v>4.1301529812866743E-2</v>
      </c>
    </row>
    <row r="31" spans="1:4" x14ac:dyDescent="0.2">
      <c r="B31" s="1"/>
      <c r="C31" s="1"/>
    </row>
    <row r="32" spans="1:4" x14ac:dyDescent="0.2">
      <c r="A32" s="11"/>
      <c r="B32" s="1"/>
      <c r="C32" s="1"/>
    </row>
    <row r="33" spans="1:4" x14ac:dyDescent="0.2">
      <c r="A33" s="11" t="s">
        <v>10</v>
      </c>
      <c r="B33" s="32" t="s">
        <v>11</v>
      </c>
      <c r="C33" s="32"/>
    </row>
    <row r="34" spans="1:4" x14ac:dyDescent="0.2">
      <c r="A34" s="35" t="s">
        <v>109</v>
      </c>
      <c r="B34" s="1" t="s">
        <v>168</v>
      </c>
      <c r="C34" s="1"/>
      <c r="D34" s="157">
        <f>((('Annex '!J33*0.02)+('Annex '!K33*0.16)+('Annex '!L33*0.36)+('Annex '!M33*0.46))*1.147)+'Annex '!N33</f>
        <v>3.2276416276751491E-3</v>
      </c>
    </row>
    <row r="35" spans="1:4" x14ac:dyDescent="0.2">
      <c r="A35" t="s">
        <v>112</v>
      </c>
      <c r="B35" s="1" t="s">
        <v>168</v>
      </c>
      <c r="C35" s="1"/>
      <c r="D35" s="157">
        <f>((('Annex '!J34*0.02)+('Annex '!K34*0.16)+('Annex '!L34*0.36)+('Annex '!M34*0.46))*1.147)+'Annex '!N34</f>
        <v>2.7288628530813277E-4</v>
      </c>
    </row>
    <row r="36" spans="1:4" x14ac:dyDescent="0.2">
      <c r="B36" s="1"/>
      <c r="C36" s="1"/>
    </row>
    <row r="37" spans="1:4" x14ac:dyDescent="0.2">
      <c r="A37" s="11" t="s">
        <v>12</v>
      </c>
      <c r="B37" s="1"/>
      <c r="C37" s="1"/>
    </row>
    <row r="38" spans="1:4" x14ac:dyDescent="0.2">
      <c r="A38" t="s">
        <v>63</v>
      </c>
      <c r="B38" s="1" t="s">
        <v>168</v>
      </c>
      <c r="C38" s="1"/>
      <c r="D38" s="158">
        <v>1.147</v>
      </c>
    </row>
    <row r="39" spans="1:4" x14ac:dyDescent="0.2">
      <c r="B39" s="1"/>
      <c r="C39" s="1"/>
    </row>
    <row r="40" spans="1:4" x14ac:dyDescent="0.2">
      <c r="A40" t="s">
        <v>89</v>
      </c>
      <c r="B40" t="s">
        <v>167</v>
      </c>
      <c r="D40" s="152">
        <f>(((2.9*0.02)+(1.6*0.16)+(2.2*0.36)+(2.4*0.46))*1.147)+'Annex '!N40</f>
        <v>2.5348700000000002</v>
      </c>
    </row>
    <row r="41" spans="1:4" x14ac:dyDescent="0.2">
      <c r="A41" t="s">
        <v>90</v>
      </c>
      <c r="B41" t="s">
        <v>167</v>
      </c>
      <c r="D41" s="152">
        <f>(((0.045*0.02)+(0.064*0.16)+(0.04*0.36)+(0.05*0.46))*1.147)+'Annex '!N41</f>
        <v>5.5675380000000003E-2</v>
      </c>
    </row>
    <row r="43" spans="1:4" ht="15.75" x14ac:dyDescent="0.25">
      <c r="A43" s="2" t="s">
        <v>101</v>
      </c>
      <c r="B43" s="1"/>
      <c r="C43" s="1"/>
    </row>
    <row r="44" spans="1:4" x14ac:dyDescent="0.2">
      <c r="A44" s="4" t="s">
        <v>64</v>
      </c>
      <c r="B44" s="1"/>
      <c r="C44" s="1"/>
    </row>
    <row r="45" spans="1:4" x14ac:dyDescent="0.2">
      <c r="A45" t="s">
        <v>65</v>
      </c>
      <c r="B45" s="1" t="s">
        <v>169</v>
      </c>
      <c r="C45" s="1"/>
      <c r="D45" s="159">
        <v>88</v>
      </c>
    </row>
    <row r="46" spans="1:4" x14ac:dyDescent="0.2">
      <c r="A46" t="s">
        <v>66</v>
      </c>
      <c r="B46" s="1" t="s">
        <v>169</v>
      </c>
      <c r="C46" s="1"/>
      <c r="D46" s="159">
        <v>71.16</v>
      </c>
    </row>
    <row r="47" spans="1:4" x14ac:dyDescent="0.2">
      <c r="A47" t="s">
        <v>67</v>
      </c>
      <c r="B47" s="1" t="s">
        <v>169</v>
      </c>
      <c r="C47" s="1"/>
      <c r="D47" s="159">
        <v>226.65</v>
      </c>
    </row>
    <row r="48" spans="1:4" x14ac:dyDescent="0.2">
      <c r="B48" s="1"/>
      <c r="C48" s="1"/>
    </row>
    <row r="50" spans="1:4" x14ac:dyDescent="0.2">
      <c r="A50" s="4" t="s">
        <v>68</v>
      </c>
      <c r="B50" s="1"/>
      <c r="C50" s="1"/>
    </row>
    <row r="51" spans="1:4" x14ac:dyDescent="0.2">
      <c r="A51" t="s">
        <v>69</v>
      </c>
      <c r="B51" s="1" t="s">
        <v>169</v>
      </c>
      <c r="C51" s="1"/>
      <c r="D51" s="152">
        <f>((('Annex '!J51*0.02)+('Annex '!K51*0.16)+('Annex '!L51*0.36)+('Annex '!M51*0.46))*1.147)+'Annex '!N51</f>
        <v>344.37528000000003</v>
      </c>
    </row>
    <row r="52" spans="1:4" x14ac:dyDescent="0.2">
      <c r="A52" t="s">
        <v>70</v>
      </c>
      <c r="B52" s="1" t="s">
        <v>169</v>
      </c>
      <c r="C52" s="1"/>
      <c r="D52" s="152">
        <f>((('Annex '!J52*0.02)+('Annex '!K52*0.16)+('Annex '!L52*0.36)+('Annex '!M52*0.46))*1.147)+'Annex '!N52</f>
        <v>21.42596</v>
      </c>
    </row>
    <row r="53" spans="1:4" x14ac:dyDescent="0.2">
      <c r="A53" t="s">
        <v>71</v>
      </c>
      <c r="B53" s="1" t="s">
        <v>169</v>
      </c>
      <c r="C53" s="1"/>
      <c r="D53" s="152">
        <f>((('Annex '!J53*0.02)+('Annex '!K53*0.16)+('Annex '!L53*0.36)+('Annex '!M53*0.46))*1.147)+'Annex '!N53</f>
        <v>32.20776</v>
      </c>
    </row>
    <row r="54" spans="1:4" x14ac:dyDescent="0.2">
      <c r="B54" s="1"/>
      <c r="C54" s="1"/>
    </row>
    <row r="55" spans="1:4" x14ac:dyDescent="0.2">
      <c r="A55" s="4" t="s">
        <v>151</v>
      </c>
      <c r="B55" s="1"/>
      <c r="C55" s="1"/>
    </row>
    <row r="56" spans="1:4" x14ac:dyDescent="0.2">
      <c r="A56" t="s">
        <v>152</v>
      </c>
      <c r="B56" s="1" t="s">
        <v>169</v>
      </c>
      <c r="C56" s="1"/>
      <c r="D56" s="152">
        <f>((('Annex '!J57*0.02)+('Annex '!K57*0.16)+('Annex '!L57*0.36)+('Annex '!M57*0.46))*1.147)+('Annex '!N57*1.147)</f>
        <v>523.03200000000004</v>
      </c>
    </row>
    <row r="57" spans="1:4" x14ac:dyDescent="0.2">
      <c r="A57" t="s">
        <v>153</v>
      </c>
      <c r="B57" s="1" t="s">
        <v>169</v>
      </c>
      <c r="C57" s="1"/>
      <c r="D57" s="152">
        <f>((('Annex '!J58*0.02)+('Annex '!K58*0.16)+('Annex '!L58*0.36)+('Annex '!M58*0.46))*1.147)+('Annex '!N58*1.147)</f>
        <v>373.92200000000003</v>
      </c>
    </row>
    <row r="58" spans="1:4" x14ac:dyDescent="0.2">
      <c r="A58" t="s">
        <v>154</v>
      </c>
      <c r="B58" s="1" t="s">
        <v>169</v>
      </c>
      <c r="C58" s="1"/>
      <c r="D58" s="152">
        <f>((('Annex '!J59*0.02)+('Annex '!K59*0.16)+('Annex '!L59*0.36)+('Annex '!M59*0.46))*1.147)+('Annex '!N59*1.147)</f>
        <v>1987.751</v>
      </c>
    </row>
    <row r="59" spans="1:4" x14ac:dyDescent="0.2">
      <c r="B59" s="1"/>
      <c r="C59" s="1"/>
    </row>
    <row r="60" spans="1:4" ht="15.75" x14ac:dyDescent="0.25">
      <c r="A60" s="2" t="s">
        <v>14</v>
      </c>
    </row>
    <row r="61" spans="1:4" x14ac:dyDescent="0.2">
      <c r="B61" s="1"/>
      <c r="C61" s="1"/>
    </row>
    <row r="62" spans="1:4" x14ac:dyDescent="0.2">
      <c r="A62" s="36" t="s">
        <v>93</v>
      </c>
      <c r="B62" s="1" t="s">
        <v>170</v>
      </c>
      <c r="C62" s="1"/>
      <c r="D62" s="152">
        <f>((('Annex '!J65*0.02)+('Annex '!K65*0.16)+('Annex '!L65*0.36)+('Annex '!M65*0.46))*1.147)+'Annex '!N65</f>
        <v>0.47926479522420817</v>
      </c>
    </row>
    <row r="63" spans="1:4" x14ac:dyDescent="0.2">
      <c r="A63" s="4" t="s">
        <v>22</v>
      </c>
      <c r="B63" s="1" t="s">
        <v>170</v>
      </c>
      <c r="C63" s="1"/>
      <c r="D63" s="152">
        <f>((('Annex '!J66*0.02)+('Annex '!K66*0.16)+('Annex '!L66*0.36)+('Annex '!M66*0.46))*1.147)+'Annex '!N66</f>
        <v>1.2402969736764295</v>
      </c>
    </row>
    <row r="65" spans="1:4" x14ac:dyDescent="0.2">
      <c r="A65" s="4" t="s">
        <v>15</v>
      </c>
    </row>
    <row r="66" spans="1:4" x14ac:dyDescent="0.2">
      <c r="A66" t="s">
        <v>16</v>
      </c>
      <c r="B66" s="1" t="s">
        <v>170</v>
      </c>
      <c r="C66" s="1"/>
      <c r="D66" s="152">
        <f>((('Annex '!J69*0.02)+('Annex '!K69*0.16)+('Annex '!L69*0.36)+('Annex '!M69*0.46))*1.147)+'Annex '!N69</f>
        <v>4.5966087260509791</v>
      </c>
    </row>
    <row r="67" spans="1:4" x14ac:dyDescent="0.2">
      <c r="A67" t="s">
        <v>17</v>
      </c>
      <c r="B67" s="1" t="s">
        <v>170</v>
      </c>
      <c r="C67" s="1"/>
      <c r="D67" s="152">
        <f>((('Annex '!J70*0.02)+('Annex '!K70*0.16)+('Annex '!L70*0.36)+('Annex '!M70*0.46))*1.147)+'Annex '!N70</f>
        <v>5.1310747800004441E-2</v>
      </c>
    </row>
    <row r="68" spans="1:4" x14ac:dyDescent="0.2">
      <c r="A68" t="s">
        <v>18</v>
      </c>
      <c r="B68" s="1" t="s">
        <v>170</v>
      </c>
      <c r="C68" s="1"/>
      <c r="D68" s="152">
        <f>((('Annex '!J71*0.02)+('Annex '!K71*0.16)+('Annex '!L71*0.36)+('Annex '!M71*0.46))*1.147)+'Annex '!N71</f>
        <v>3.6031946762933656E-2</v>
      </c>
    </row>
    <row r="69" spans="1:4" x14ac:dyDescent="0.2">
      <c r="A69" t="s">
        <v>19</v>
      </c>
      <c r="B69" s="1" t="s">
        <v>170</v>
      </c>
      <c r="C69" s="1"/>
      <c r="D69" s="152">
        <f>((('Annex '!J72*0.02)+('Annex '!K72*0.16)+('Annex '!L72*0.36)+('Annex '!M72*0.46))*1.147)+'Annex '!N72</f>
        <v>1.4702437706015089E-2</v>
      </c>
    </row>
    <row r="70" spans="1:4" x14ac:dyDescent="0.2">
      <c r="A70" t="s">
        <v>20</v>
      </c>
      <c r="B70" s="1" t="s">
        <v>170</v>
      </c>
      <c r="C70" s="1"/>
      <c r="D70" s="152">
        <f>((('Annex '!J73*0.02)+('Annex '!K73*0.16)+('Annex '!L73*0.36)+('Annex '!M73*0.46))*1.147)+'Annex '!N73</f>
        <v>5.424832293392088E-2</v>
      </c>
    </row>
    <row r="71" spans="1:4" x14ac:dyDescent="0.2">
      <c r="A71" t="s">
        <v>72</v>
      </c>
      <c r="B71" s="1" t="s">
        <v>170</v>
      </c>
      <c r="C71" s="1"/>
      <c r="D71" s="152">
        <f>((('Annex '!J74*0.02)+('Annex '!K74*0.16)+('Annex '!L74*0.36)+('Annex '!M74*0.46))*1.147)+'Annex '!N74</f>
        <v>0.5355303219323222</v>
      </c>
    </row>
    <row r="72" spans="1:4" x14ac:dyDescent="0.2">
      <c r="A72" t="s">
        <v>73</v>
      </c>
      <c r="B72" s="1" t="s">
        <v>170</v>
      </c>
      <c r="C72" s="1"/>
      <c r="D72" s="152">
        <f>((('Annex '!J75*0.02)+('Annex '!K75*0.16)+('Annex '!L75*0.36)+('Annex '!M75*0.46))*1.147)+'Annex '!N75</f>
        <v>8.3906739842853087E-2</v>
      </c>
    </row>
    <row r="73" spans="1:4" x14ac:dyDescent="0.2">
      <c r="A73" t="s">
        <v>74</v>
      </c>
      <c r="B73" s="1" t="s">
        <v>170</v>
      </c>
      <c r="C73" s="1"/>
      <c r="D73" s="152">
        <f>((('Annex '!J76*0.02)+('Annex '!K76*0.16)+('Annex '!L76*0.36)+('Annex '!M76*0.46))*1.147)+'Annex '!N76</f>
        <v>0</v>
      </c>
    </row>
    <row r="74" spans="1:4" x14ac:dyDescent="0.2">
      <c r="B74" s="1"/>
      <c r="C74" s="1"/>
    </row>
    <row r="75" spans="1:4" x14ac:dyDescent="0.2">
      <c r="A75" s="37" t="s">
        <v>75</v>
      </c>
      <c r="B75" s="1" t="s">
        <v>170</v>
      </c>
      <c r="C75" s="1"/>
      <c r="D75" s="152">
        <f>((('Annex '!J79*0.02)+('Annex '!K79*0.16)+('Annex '!L79*0.36)+('Annex '!M79*0.46))*1.147)+'Annex '!N79</f>
        <v>5.4262446352229139</v>
      </c>
    </row>
    <row r="76" spans="1:4" x14ac:dyDescent="0.2">
      <c r="A76" s="38" t="s">
        <v>21</v>
      </c>
      <c r="B76" s="1"/>
      <c r="C76" s="1"/>
    </row>
    <row r="77" spans="1:4" x14ac:dyDescent="0.2">
      <c r="A77" t="s">
        <v>124</v>
      </c>
      <c r="B77" s="1" t="s">
        <v>170</v>
      </c>
      <c r="C77" s="1"/>
      <c r="D77" s="152">
        <f>((('Annex '!J81*0.02)+('Annex '!K81*0.16)+('Annex '!L81*0.36)+('Annex '!M81*0.46))*1.147)+'Annex '!N81</f>
        <v>0.75683383971501539</v>
      </c>
    </row>
    <row r="78" spans="1:4" x14ac:dyDescent="0.2">
      <c r="B78" s="1"/>
      <c r="C78" s="1"/>
    </row>
    <row r="79" spans="1:4" x14ac:dyDescent="0.2">
      <c r="A79" s="37" t="s">
        <v>76</v>
      </c>
      <c r="B79" s="1" t="s">
        <v>170</v>
      </c>
      <c r="C79" s="1"/>
      <c r="D79" s="152">
        <f>((('Annex '!J82*0.02)+('Annex '!K82*0.16)+('Annex '!L82*0.36)+('Annex '!M82*0.46))*1.147)+'Annex '!N82</f>
        <v>0.75683383971501539</v>
      </c>
    </row>
    <row r="80" spans="1:4" x14ac:dyDescent="0.2">
      <c r="A80" s="37"/>
      <c r="B80" s="1"/>
      <c r="C80" s="1"/>
    </row>
    <row r="81" spans="1:4" x14ac:dyDescent="0.2">
      <c r="A81" s="38" t="s">
        <v>174</v>
      </c>
      <c r="B81" s="1" t="s">
        <v>170</v>
      </c>
      <c r="C81" s="1"/>
      <c r="D81" s="152">
        <f>((('Annex '!J84*0.02)+('Annex '!K84*0.16)+('Annex '!L84*0.36)+('Annex '!M84*0.46))*1.147)+'Annex '!N84</f>
        <v>0.16967670288365802</v>
      </c>
    </row>
    <row r="82" spans="1:4" x14ac:dyDescent="0.2">
      <c r="A82" s="37"/>
      <c r="B82" s="1"/>
      <c r="C82" s="1"/>
    </row>
    <row r="83" spans="1:4" x14ac:dyDescent="0.2">
      <c r="A83" s="37"/>
      <c r="B83" s="1"/>
      <c r="C83" s="1"/>
    </row>
    <row r="84" spans="1:4" x14ac:dyDescent="0.2">
      <c r="A84" s="37" t="s">
        <v>202</v>
      </c>
      <c r="B84" s="1" t="s">
        <v>170</v>
      </c>
      <c r="C84" s="1"/>
      <c r="D84" s="152">
        <f>((('Annex '!J86*0.02)+('Annex '!K86*0.16)+('Annex '!L86*0.36)+('Annex '!M86*0.46))*1.147)+'Annex '!N86</f>
        <v>6.1830784749379299</v>
      </c>
    </row>
    <row r="85" spans="1:4" x14ac:dyDescent="0.2">
      <c r="A85" s="37"/>
      <c r="B85" s="1"/>
      <c r="C85" s="1"/>
    </row>
    <row r="88" spans="1:4" x14ac:dyDescent="0.2">
      <c r="B88" s="1"/>
      <c r="C88" s="1"/>
    </row>
    <row r="89" spans="1:4" ht="15.75" x14ac:dyDescent="0.25">
      <c r="A89" s="30" t="s">
        <v>23</v>
      </c>
    </row>
    <row r="91" spans="1:4" ht="15.75" x14ac:dyDescent="0.25">
      <c r="A91" s="39" t="s">
        <v>77</v>
      </c>
      <c r="B91" t="s">
        <v>171</v>
      </c>
      <c r="D91" s="152">
        <f>((('Annex '!J92*0.02)+('Annex '!K92*0.16)+('Annex '!L92*0.36)+('Annex '!M92*0.46))*1.147)+'Annex '!N92</f>
        <v>13.549972814138378</v>
      </c>
    </row>
    <row r="92" spans="1:4" x14ac:dyDescent="0.2">
      <c r="A92" t="s">
        <v>78</v>
      </c>
      <c r="B92" t="s">
        <v>171</v>
      </c>
    </row>
    <row r="93" spans="1:4" x14ac:dyDescent="0.2">
      <c r="A93" t="s">
        <v>188</v>
      </c>
      <c r="D93" s="152">
        <f>((('Annex '!J93*0.02)+('Annex '!K93*0.16)+('Annex '!L93*0.36)+('Annex '!M93*0.46))*1.147)+'Annex '!N93</f>
        <v>1.1356482405209929</v>
      </c>
    </row>
    <row r="94" spans="1:4" x14ac:dyDescent="0.2">
      <c r="A94" t="s">
        <v>189</v>
      </c>
      <c r="B94" t="s">
        <v>171</v>
      </c>
      <c r="D94" s="152">
        <f>((('Annex '!J94*0.02)+('Annex '!K94*0.16)+('Annex '!L94*0.36)+('Annex '!M94*0.46))*1.147)+'Annex '!N94</f>
        <v>1.8742709862395579</v>
      </c>
    </row>
    <row r="95" spans="1:4" x14ac:dyDescent="0.2">
      <c r="A95" t="s">
        <v>79</v>
      </c>
      <c r="B95" t="s">
        <v>171</v>
      </c>
      <c r="D95" s="152">
        <f>((('Annex '!J95*0.02)+('Annex '!K95*0.16)+('Annex '!L95*0.36)+('Annex '!M95*0.46))*1.147)+'Annex '!N95</f>
        <v>9.9213023204072517</v>
      </c>
    </row>
    <row r="96" spans="1:4" x14ac:dyDescent="0.2">
      <c r="A96" t="s">
        <v>158</v>
      </c>
      <c r="B96" t="s">
        <v>171</v>
      </c>
      <c r="D96" s="152">
        <f>((('Annex '!J96*0.02)+('Annex '!K96*0.16)+('Annex '!L96*0.36)+('Annex '!M96*0.46))*1.147)+'Annex '!N96</f>
        <v>0.67883862234831593</v>
      </c>
    </row>
    <row r="97" spans="1:4" x14ac:dyDescent="0.2">
      <c r="A97" t="s">
        <v>186</v>
      </c>
      <c r="D97" s="152">
        <f>((('Annex '!J97*0.02)+('Annex '!K97*0.16)+('Annex '!L97*0.36)+('Annex '!M97*0.46))*1.147)+'Annex '!N97</f>
        <v>3.0748085293742452E-2</v>
      </c>
    </row>
    <row r="98" spans="1:4" x14ac:dyDescent="0.2">
      <c r="A98" t="s">
        <v>187</v>
      </c>
      <c r="D98" s="152">
        <f>((('Annex '!J98*0.02)+('Annex '!K98*0.16)+('Annex '!L98*0.36)+('Annex '!M98*0.46))*1.147)+'Annex '!N98</f>
        <v>6.9872199963767215E-2</v>
      </c>
    </row>
    <row r="99" spans="1:4" x14ac:dyDescent="0.2">
      <c r="A99" s="32" t="s">
        <v>164</v>
      </c>
      <c r="B99" s="32" t="s">
        <v>171</v>
      </c>
      <c r="C99" s="32"/>
      <c r="D99" s="152">
        <f>((('Annex '!J100*0.02)+('Annex '!K100*0.16)+('Annex '!L100*0.36)+('Annex '!M100*0.46))*1.147)+'Annex '!N100</f>
        <v>1.0723941784330009</v>
      </c>
    </row>
    <row r="101" spans="1:4" ht="15.75" x14ac:dyDescent="0.25">
      <c r="A101" s="30" t="s">
        <v>190</v>
      </c>
      <c r="B101" s="11"/>
      <c r="C101" s="11"/>
    </row>
    <row r="102" spans="1:4" x14ac:dyDescent="0.2">
      <c r="A102" s="1" t="s">
        <v>80</v>
      </c>
      <c r="B102" s="1" t="s">
        <v>167</v>
      </c>
      <c r="C102" s="1"/>
      <c r="D102" s="152">
        <f>((('Annex '!J104*0.02)+('Annex '!K104*0.16)+('Annex '!L104*0.36)+('Annex '!M104*0.46))*1.147)+'Annex '!N104</f>
        <v>0.64739284321641777</v>
      </c>
    </row>
    <row r="103" spans="1:4" x14ac:dyDescent="0.2">
      <c r="A103" s="5" t="s">
        <v>81</v>
      </c>
      <c r="B103" s="5" t="s">
        <v>167</v>
      </c>
      <c r="C103" s="5"/>
      <c r="D103" s="152">
        <f>((('Annex '!J105*0.02)+('Annex '!K105*0.16)+('Annex '!L105*0.36)+('Annex '!M105*0.46))*1.147)+'Annex '!N105</f>
        <v>0.15582112938317824</v>
      </c>
    </row>
    <row r="104" spans="1:4" x14ac:dyDescent="0.2">
      <c r="A104" s="5" t="s">
        <v>94</v>
      </c>
      <c r="B104" s="5" t="s">
        <v>167</v>
      </c>
      <c r="C104" s="1"/>
      <c r="D104" s="152">
        <f>((('Annex '!J106*0.02)+('Annex '!K106*0.16)+('Annex '!L106*0.36)+('Annex '!M106*0.46))*1.147)+'Annex '!N106</f>
        <v>0.14000000000000001</v>
      </c>
    </row>
    <row r="105" spans="1:4" x14ac:dyDescent="0.2">
      <c r="A105" s="1" t="s">
        <v>24</v>
      </c>
      <c r="B105" s="5" t="s">
        <v>167</v>
      </c>
      <c r="C105" s="1"/>
      <c r="D105" s="152">
        <f>((('Annex '!J107*0.02)+('Annex '!K107*0.16)+('Annex '!L107*0.36)+('Annex '!M107*0.46))*1.147)+'Annex '!N107</f>
        <v>1.2273488610486571</v>
      </c>
    </row>
    <row r="106" spans="1:4" x14ac:dyDescent="0.2">
      <c r="A106" s="1" t="s">
        <v>25</v>
      </c>
      <c r="B106" s="5" t="s">
        <v>167</v>
      </c>
      <c r="C106" s="1"/>
      <c r="D106" s="152">
        <f>((('Annex '!J108*0.02)+('Annex '!K108*0.16)+('Annex '!L108*0.36)+('Annex '!M108*0.46))*1.147)+'Annex '!N108</f>
        <v>0.72257881687294867</v>
      </c>
    </row>
    <row r="107" spans="1:4" x14ac:dyDescent="0.2">
      <c r="A107" s="1" t="s">
        <v>110</v>
      </c>
      <c r="B107" s="5" t="s">
        <v>167</v>
      </c>
      <c r="C107" s="1"/>
      <c r="D107" s="152">
        <f>((('Annex '!J109*0.02)+('Annex '!K109*0.16)+('Annex '!L109*0.36)+('Annex '!M109*0.46))*1.147)+'Annex '!N109</f>
        <v>0</v>
      </c>
    </row>
    <row r="108" spans="1:4" x14ac:dyDescent="0.2">
      <c r="A108" s="5" t="s">
        <v>82</v>
      </c>
      <c r="B108" s="5" t="s">
        <v>167</v>
      </c>
      <c r="C108" s="5"/>
      <c r="D108" s="152">
        <f>((('Annex '!J110*0.02)+('Annex '!K110*0.16)+('Annex '!L110*0.36)+('Annex '!M110*0.46))*1.147)+'Annex '!N110</f>
        <v>0.746173132003906</v>
      </c>
    </row>
    <row r="109" spans="1:4" x14ac:dyDescent="0.2">
      <c r="A109" s="1" t="s">
        <v>53</v>
      </c>
      <c r="B109" s="5" t="s">
        <v>167</v>
      </c>
      <c r="C109" s="1"/>
      <c r="D109" s="152">
        <f>((('Annex '!J111*0.02)+('Annex '!K111*0.16)+('Annex '!L111*0.36)+('Annex '!M111*0.46))*1.147)+'Annex '!N111</f>
        <v>0.55052801234292181</v>
      </c>
    </row>
    <row r="110" spans="1:4" x14ac:dyDescent="0.2">
      <c r="A110" s="5" t="s">
        <v>83</v>
      </c>
      <c r="B110" s="5" t="s">
        <v>167</v>
      </c>
      <c r="C110" s="5"/>
      <c r="D110" s="152">
        <f>((('Annex '!J112*0.02)+('Annex '!K112*0.16)+('Annex '!L112*0.36)+('Annex '!M112*0.46))*1.147)+'Annex '!N112</f>
        <v>0.28873932603595431</v>
      </c>
    </row>
    <row r="111" spans="1:4" x14ac:dyDescent="0.2">
      <c r="A111" s="5" t="s">
        <v>102</v>
      </c>
      <c r="B111" s="5" t="s">
        <v>167</v>
      </c>
      <c r="C111" s="5"/>
      <c r="D111" s="152">
        <f>((('Annex '!J113*0.02)+('Annex '!K113*0.16)+('Annex '!L113*0.36)+('Annex '!M113*0.46))*1.147)+'Annex '!N113</f>
        <v>3.1243333853933861</v>
      </c>
    </row>
    <row r="112" spans="1:4" x14ac:dyDescent="0.2">
      <c r="A112" s="5" t="s">
        <v>145</v>
      </c>
      <c r="B112" s="5" t="s">
        <v>167</v>
      </c>
      <c r="C112" s="5"/>
      <c r="D112" s="152">
        <f>((('Annex '!J114*0.02)+('Annex '!K114*0.16)+('Annex '!L114*0.36)+('Annex '!M114*0.46))*1.147)+'Annex '!N114</f>
        <v>0.65</v>
      </c>
    </row>
    <row r="113" spans="1:4" x14ac:dyDescent="0.2">
      <c r="A113" s="5" t="s">
        <v>103</v>
      </c>
      <c r="B113" s="5" t="s">
        <v>167</v>
      </c>
      <c r="C113" s="5"/>
      <c r="D113" s="152">
        <f>((('Annex '!J115*0.02)+('Annex '!K115*0.16)+('Annex '!L115*0.36)+('Annex '!M115*0.46))*1.147)+'Annex '!N115</f>
        <v>0.46935838797108304</v>
      </c>
    </row>
    <row r="114" spans="1:4" x14ac:dyDescent="0.2">
      <c r="A114" s="1" t="s">
        <v>26</v>
      </c>
      <c r="B114" s="5" t="s">
        <v>167</v>
      </c>
      <c r="C114" s="1"/>
      <c r="D114" s="152">
        <f>((('Annex '!J116*0.02)+('Annex '!K116*0.16)+('Annex '!L116*0.36)+('Annex '!M116*0.46))*1.147)+'Annex '!N116</f>
        <v>1.689340253757754</v>
      </c>
    </row>
    <row r="115" spans="1:4" x14ac:dyDescent="0.2">
      <c r="A115" s="5" t="s">
        <v>144</v>
      </c>
      <c r="B115" s="5" t="s">
        <v>167</v>
      </c>
      <c r="C115" s="5"/>
      <c r="D115" s="152">
        <f>((('Annex '!J117*0.02)+('Annex '!K117*0.16)+('Annex '!L117*0.36)+('Annex '!M117*0.46))*1.147)+'Annex '!N117</f>
        <v>1.82</v>
      </c>
    </row>
    <row r="116" spans="1:4" x14ac:dyDescent="0.2">
      <c r="A116" s="5" t="s">
        <v>178</v>
      </c>
      <c r="B116" s="5" t="s">
        <v>167</v>
      </c>
      <c r="C116" s="5"/>
      <c r="D116" s="152">
        <f>((('Annex '!J118*0.02)+('Annex '!K118*0.16)+('Annex '!L118*0.36)+('Annex '!M118*0.46))*1.147)+'Annex '!N118</f>
        <v>0.61</v>
      </c>
    </row>
    <row r="117" spans="1:4" x14ac:dyDescent="0.2">
      <c r="A117" s="5" t="s">
        <v>165</v>
      </c>
      <c r="B117" s="5" t="s">
        <v>167</v>
      </c>
      <c r="C117" s="5"/>
      <c r="D117" s="152">
        <f>((('Annex '!J119*0.02)+('Annex '!K119*0.16)+('Annex '!L119*0.36)+('Annex '!M119*0.46))*1.147)+'Annex '!N119</f>
        <v>0.63019346734464377</v>
      </c>
    </row>
    <row r="118" spans="1:4" x14ac:dyDescent="0.2">
      <c r="A118" s="5" t="s">
        <v>84</v>
      </c>
      <c r="B118" s="5" t="s">
        <v>167</v>
      </c>
      <c r="C118" s="5"/>
      <c r="D118" s="152">
        <f>((('Annex '!J120*0.02)+('Annex '!K120*0.16)+('Annex '!L120*0.36)+('Annex '!M120*0.46))*1.147)+'Annex '!N120</f>
        <v>8.7657456738646389E-2</v>
      </c>
    </row>
    <row r="119" spans="1:4" x14ac:dyDescent="0.2">
      <c r="A119" s="5" t="s">
        <v>106</v>
      </c>
      <c r="B119" s="5" t="s">
        <v>167</v>
      </c>
      <c r="C119" s="5"/>
      <c r="D119" s="152">
        <f>((('Annex '!J121*0.02)+('Annex '!K121*0.16)+('Annex '!L121*0.36)+('Annex '!M121*0.46))*1.147)+'Annex '!N121</f>
        <v>2.5466418159415326E-2</v>
      </c>
    </row>
    <row r="120" spans="1:4" x14ac:dyDescent="0.2">
      <c r="A120" s="5" t="s">
        <v>104</v>
      </c>
      <c r="B120" s="5" t="s">
        <v>167</v>
      </c>
      <c r="C120" s="5"/>
      <c r="D120" s="152">
        <f>((('Annex '!J122*0.02)+('Annex '!K122*0.16)+('Annex '!L122*0.36)+('Annex '!M122*0.46))*1.147)+'Annex '!N122</f>
        <v>2.1070076009444494E-2</v>
      </c>
    </row>
    <row r="121" spans="1:4" x14ac:dyDescent="0.2">
      <c r="A121" s="1" t="s">
        <v>27</v>
      </c>
      <c r="B121" s="5" t="s">
        <v>167</v>
      </c>
      <c r="C121" s="1"/>
      <c r="D121" s="152">
        <f>((('Annex '!J123*0.02)+('Annex '!K123*0.16)+('Annex '!L123*0.36)+('Annex '!M123*0.46))*1.147)+'Annex '!N123</f>
        <v>0.28368450734058892</v>
      </c>
    </row>
    <row r="122" spans="1:4" x14ac:dyDescent="0.2">
      <c r="A122" s="1" t="s">
        <v>28</v>
      </c>
      <c r="B122" s="5" t="s">
        <v>167</v>
      </c>
      <c r="C122" s="1"/>
    </row>
    <row r="123" spans="1:4" x14ac:dyDescent="0.2">
      <c r="A123" s="1" t="s">
        <v>29</v>
      </c>
      <c r="B123" s="5" t="s">
        <v>167</v>
      </c>
      <c r="C123" s="1"/>
      <c r="D123" s="152">
        <f>((('Annex '!J124*0.02)+('Annex '!K124*0.16)+('Annex '!L124*0.36)+('Annex '!M124*0.46))*1.147)+'Annex '!N124</f>
        <v>2.3748644107464081</v>
      </c>
    </row>
    <row r="124" spans="1:4" x14ac:dyDescent="0.2">
      <c r="A124" s="1" t="s">
        <v>30</v>
      </c>
      <c r="B124" s="5" t="s">
        <v>167</v>
      </c>
      <c r="C124" s="1"/>
      <c r="D124" s="152">
        <f>((('Annex '!J125*0.02)+('Annex '!K125*0.16)+('Annex '!L125*0.36)+('Annex '!M125*0.46))*1.147)+'Annex '!N125</f>
        <v>0.33753012209956618</v>
      </c>
    </row>
    <row r="125" spans="1:4" x14ac:dyDescent="0.2">
      <c r="A125" s="1" t="s">
        <v>85</v>
      </c>
      <c r="B125" s="5" t="s">
        <v>167</v>
      </c>
      <c r="C125" s="1"/>
      <c r="D125" s="152">
        <f>((('Annex '!J126*0.02)+('Annex '!K126*0.16)+('Annex '!L126*0.36)+('Annex '!M126*0.46))*1.147)+'Annex '!N126</f>
        <v>0.28585648677996389</v>
      </c>
    </row>
    <row r="126" spans="1:4" x14ac:dyDescent="0.2">
      <c r="A126" s="1" t="s">
        <v>147</v>
      </c>
      <c r="B126" s="5" t="s">
        <v>167</v>
      </c>
      <c r="C126" s="1"/>
      <c r="D126" s="152">
        <f>((('Annex '!J127*0.02)+('Annex '!K127*0.16)+('Annex '!L127*0.36)+('Annex '!M127*0.46))*1.147)+'Annex '!N127</f>
        <v>0</v>
      </c>
    </row>
    <row r="127" spans="1:4" x14ac:dyDescent="0.2">
      <c r="A127" s="1" t="s">
        <v>86</v>
      </c>
      <c r="B127" s="5" t="s">
        <v>167</v>
      </c>
      <c r="C127" s="1"/>
      <c r="D127" s="152">
        <f>((('Annex '!J128*0.02)+('Annex '!K128*0.16)+('Annex '!L128*0.36)+('Annex '!M128*0.46))*1.147)+'Annex '!N128</f>
        <v>0.29099652191259512</v>
      </c>
    </row>
    <row r="128" spans="1:4" x14ac:dyDescent="0.2">
      <c r="A128" s="1" t="s">
        <v>166</v>
      </c>
      <c r="B128" s="5" t="s">
        <v>167</v>
      </c>
      <c r="C128" s="1"/>
      <c r="D128" s="152">
        <f>((('Annex '!J129*0.02)+('Annex '!K129*0.16)+('Annex '!L129*0.36)+('Annex '!M129*0.46))*1.147)+'Annex '!N129</f>
        <v>1.092461214006853</v>
      </c>
    </row>
    <row r="129" spans="1:4" x14ac:dyDescent="0.2">
      <c r="A129" s="1" t="s">
        <v>31</v>
      </c>
      <c r="B129" s="5" t="s">
        <v>167</v>
      </c>
      <c r="C129" s="1"/>
      <c r="D129" s="152">
        <f>((('Annex '!J130*0.02)+('Annex '!K130*0.16)+('Annex '!L130*0.36)+('Annex '!M130*0.46))*1.147)+'Annex '!N130</f>
        <v>0.10752531793655949</v>
      </c>
    </row>
    <row r="130" spans="1:4" x14ac:dyDescent="0.2">
      <c r="A130" s="1" t="s">
        <v>87</v>
      </c>
      <c r="B130" s="5" t="s">
        <v>167</v>
      </c>
      <c r="C130" s="5"/>
      <c r="D130" s="152">
        <f>((('Annex '!J131*0.02)+('Annex '!K131*0.16)+('Annex '!L131*0.36)+('Annex '!M131*0.46))*1.147)+'Annex '!N131</f>
        <v>2.3989858432347719</v>
      </c>
    </row>
    <row r="131" spans="1:4" x14ac:dyDescent="0.2">
      <c r="A131" s="1" t="s">
        <v>32</v>
      </c>
      <c r="B131" s="5" t="s">
        <v>167</v>
      </c>
      <c r="C131" s="1"/>
      <c r="D131" s="152">
        <f>((('Annex '!J132*0.02)+('Annex '!K132*0.16)+('Annex '!L132*0.36)+('Annex '!M132*0.46))*1.147)+'Annex '!N132</f>
        <v>9.1010591212985247E-4</v>
      </c>
    </row>
    <row r="132" spans="1:4" x14ac:dyDescent="0.2">
      <c r="A132" s="1" t="s">
        <v>128</v>
      </c>
      <c r="B132" s="5" t="s">
        <v>167</v>
      </c>
      <c r="C132" s="1"/>
      <c r="D132" s="152">
        <f>((('Annex '!J133*0.02)+('Annex '!K133*0.16)+('Annex '!L133*0.36)+('Annex '!M133*0.46))*1.147)+'Annex '!N133</f>
        <v>28.401068944589323</v>
      </c>
    </row>
    <row r="133" spans="1:4" x14ac:dyDescent="0.2">
      <c r="A133" s="1" t="s">
        <v>126</v>
      </c>
      <c r="B133" s="5" t="s">
        <v>167</v>
      </c>
      <c r="C133" s="1"/>
      <c r="D133" s="152">
        <f>((('Annex '!J134*0.02)+('Annex '!K134*0.16)+('Annex '!L134*0.36)+('Annex '!M134*0.46))*1.147)+'Annex '!N134</f>
        <v>0.21001853856800717</v>
      </c>
    </row>
    <row r="134" spans="1:4" x14ac:dyDescent="0.2">
      <c r="A134" s="1" t="s">
        <v>127</v>
      </c>
      <c r="B134" s="5" t="s">
        <v>167</v>
      </c>
      <c r="C134" s="1"/>
      <c r="D134" s="152">
        <f>((('Annex '!J135*0.02)+('Annex '!K135*0.16)+('Annex '!L135*0.36)+('Annex '!M135*0.46))*1.147)+'Annex '!N135</f>
        <v>31.501675190192685</v>
      </c>
    </row>
    <row r="135" spans="1:4" x14ac:dyDescent="0.2">
      <c r="A135" s="1" t="s">
        <v>129</v>
      </c>
      <c r="B135" s="5" t="s">
        <v>167</v>
      </c>
      <c r="C135" s="5"/>
      <c r="D135" s="152">
        <f>((('Annex '!J136*0.02)+('Annex '!K136*0.16)+('Annex '!L136*0.36)+('Annex '!M136*0.46))*1.147)+'Annex '!N136</f>
        <v>3.6968292641920266</v>
      </c>
    </row>
    <row r="136" spans="1:4" x14ac:dyDescent="0.2">
      <c r="B136" s="5"/>
      <c r="C136" s="5"/>
    </row>
    <row r="137" spans="1:4" x14ac:dyDescent="0.2">
      <c r="B137" s="5"/>
      <c r="C137" s="5"/>
    </row>
    <row r="138" spans="1:4" ht="15.75" x14ac:dyDescent="0.25">
      <c r="A138" s="30" t="s">
        <v>33</v>
      </c>
    </row>
    <row r="141" spans="1:4" x14ac:dyDescent="0.2">
      <c r="A141" t="s">
        <v>35</v>
      </c>
      <c r="B141" t="s">
        <v>167</v>
      </c>
      <c r="D141" s="158" t="s">
        <v>111</v>
      </c>
    </row>
    <row r="142" spans="1:4" x14ac:dyDescent="0.2">
      <c r="A142" t="s">
        <v>99</v>
      </c>
      <c r="B142" t="s">
        <v>167</v>
      </c>
      <c r="D142" s="152">
        <f>((('Annex '!J143*0.02)+('Annex '!K143*0.16)+('Annex '!L143*0.36)+('Annex '!M143*0.46))*1.147)+'Annex '!N143</f>
        <v>7.5945128000000004</v>
      </c>
    </row>
    <row r="143" spans="1:4" x14ac:dyDescent="0.2">
      <c r="A143" t="s">
        <v>34</v>
      </c>
      <c r="B143" t="s">
        <v>167</v>
      </c>
      <c r="D143" s="152">
        <f>((('Annex '!J144*0.02)+('Annex '!K144*0.16)+('Annex '!L144*0.36)+('Annex '!M144*0.46))*1.147)+'Annex '!N144</f>
        <v>0.68424574000000005</v>
      </c>
    </row>
    <row r="144" spans="1:4" x14ac:dyDescent="0.2">
      <c r="A144" t="s">
        <v>88</v>
      </c>
      <c r="B144" t="s">
        <v>167</v>
      </c>
    </row>
    <row r="145" spans="1:4" x14ac:dyDescent="0.2">
      <c r="A145" t="s">
        <v>100</v>
      </c>
      <c r="B145" t="s">
        <v>167</v>
      </c>
      <c r="D145" s="152">
        <f>((('Annex '!J145*0.02)+('Annex '!K145*0.16)+('Annex '!L145*0.36)+('Annex '!M145*0.46))*1.147)+'Annex '!N145</f>
        <v>0.48</v>
      </c>
    </row>
    <row r="149" spans="1:4" ht="15.75" x14ac:dyDescent="0.25">
      <c r="A149" s="30" t="s">
        <v>36</v>
      </c>
    </row>
    <row r="150" spans="1:4" x14ac:dyDescent="0.2">
      <c r="A150" t="s">
        <v>37</v>
      </c>
      <c r="B150" t="s">
        <v>167</v>
      </c>
      <c r="D150" s="152">
        <f>((('Annex '!J150*0.02)+('Annex '!K150*0.16)+('Annex '!L150*0.36)+('Annex '!M150*0.46))*1.147)+'Annex '!N150</f>
        <v>2.4068415208907203E-2</v>
      </c>
    </row>
    <row r="151" spans="1:4" x14ac:dyDescent="0.2">
      <c r="A151" t="s">
        <v>155</v>
      </c>
      <c r="B151" t="s">
        <v>167</v>
      </c>
      <c r="D151" s="152">
        <f>'Annex '!N151</f>
        <v>1E-3</v>
      </c>
    </row>
    <row r="152" spans="1:4" x14ac:dyDescent="0.2">
      <c r="A152" t="s">
        <v>156</v>
      </c>
      <c r="B152" t="s">
        <v>167</v>
      </c>
      <c r="D152" s="152">
        <f>'Annex '!N152</f>
        <v>3.8000000000000002E-4</v>
      </c>
    </row>
    <row r="153" spans="1:4" x14ac:dyDescent="0.2">
      <c r="A153" t="s">
        <v>157</v>
      </c>
      <c r="B153" t="s">
        <v>167</v>
      </c>
      <c r="D153" s="152">
        <f>'Annex '!N153</f>
        <v>2.9999999999999997E-4</v>
      </c>
    </row>
    <row r="154" spans="1:4" x14ac:dyDescent="0.2">
      <c r="A154" t="s">
        <v>38</v>
      </c>
      <c r="B154" t="s">
        <v>167</v>
      </c>
      <c r="D154" s="152">
        <f>((('Annex '!J154*0.02)+('Annex '!K154*0.16)+('Annex '!L154*0.36)+('Annex '!M154*0.46))*1.147)+'Annex '!N154</f>
        <v>341.85281061109987</v>
      </c>
    </row>
    <row r="155" spans="1:4" x14ac:dyDescent="0.2">
      <c r="A155" t="s">
        <v>39</v>
      </c>
      <c r="B155" t="s">
        <v>167</v>
      </c>
      <c r="D155" s="152">
        <f>((('Annex '!J155*0.02)+('Annex '!K155*0.16)+('Annex '!L155*0.36)+('Annex '!M155*0.46))*1.147)+'Annex '!N155</f>
        <v>293.99185835712825</v>
      </c>
    </row>
    <row r="156" spans="1:4" x14ac:dyDescent="0.2">
      <c r="A156" t="s">
        <v>40</v>
      </c>
      <c r="B156" t="s">
        <v>167</v>
      </c>
      <c r="D156" s="152">
        <f>((('Annex '!J156*0.02)+('Annex '!K156*0.16)+('Annex '!L156*0.36)+('Annex '!M156*0.46))*1.147)+'Annex '!N156</f>
        <v>0.38300161376551251</v>
      </c>
    </row>
    <row r="157" spans="1:4" x14ac:dyDescent="0.2">
      <c r="A157" t="s">
        <v>42</v>
      </c>
      <c r="B157" t="s">
        <v>167</v>
      </c>
      <c r="D157" s="152">
        <f>((('Annex '!J157*0.02)+('Annex '!K157*0.16)+('Annex '!L157*0.36)+('Annex '!M157*0.46))*1.147)+'Annex '!N157</f>
        <v>0.58043095328296779</v>
      </c>
    </row>
    <row r="158" spans="1:4" x14ac:dyDescent="0.2">
      <c r="A158" t="s">
        <v>41</v>
      </c>
      <c r="B158" t="s">
        <v>167</v>
      </c>
      <c r="D158" s="152">
        <f>((('Annex '!J158*0.02)+('Annex '!K158*0.16)+('Annex '!L158*0.36)+('Annex '!M158*0.46))*1.147)+'Annex '!N158</f>
        <v>0.14691567430366081</v>
      </c>
    </row>
    <row r="159" spans="1:4" x14ac:dyDescent="0.2">
      <c r="A159" t="s">
        <v>54</v>
      </c>
      <c r="B159" t="s">
        <v>167</v>
      </c>
      <c r="D159" s="152">
        <f>((('Annex '!J159*0.02)+('Annex '!K159*0.16)+('Annex '!L159*0.36)+('Annex '!M159*0.46))*1.147)+'Annex '!N159</f>
        <v>4.1777738263668396E-3</v>
      </c>
    </row>
    <row r="161" spans="1:7" ht="15.75" x14ac:dyDescent="0.25">
      <c r="A161" s="2" t="s">
        <v>43</v>
      </c>
    </row>
    <row r="163" spans="1:7" ht="15.75" x14ac:dyDescent="0.25">
      <c r="A163" s="39" t="s">
        <v>91</v>
      </c>
      <c r="B163" t="s">
        <v>171</v>
      </c>
    </row>
    <row r="164" spans="1:7" x14ac:dyDescent="0.2">
      <c r="A164" t="s">
        <v>55</v>
      </c>
      <c r="B164" t="s">
        <v>171</v>
      </c>
      <c r="D164" s="152">
        <f>((('Annex '!J165*0.02)+('Annex '!K165*0.16)+('Annex '!L165*0.36)+('Annex '!M165*0.46))*1.147)+'Annex '!N165</f>
        <v>3.3510546764029705</v>
      </c>
    </row>
    <row r="165" spans="1:7" x14ac:dyDescent="0.2">
      <c r="A165" t="s">
        <v>182</v>
      </c>
      <c r="B165" t="s">
        <v>171</v>
      </c>
      <c r="D165" s="152">
        <f>((('Annex '!J166*0.02)+('Annex '!K166*0.16)+('Annex '!L166*0.36)+('Annex '!M166*0.46))*1.147)+'Annex '!N166</f>
        <v>9.1946461925620788</v>
      </c>
    </row>
    <row r="166" spans="1:7" ht="15.75" x14ac:dyDescent="0.25">
      <c r="A166" s="40" t="s">
        <v>13</v>
      </c>
      <c r="B166" t="s">
        <v>171</v>
      </c>
      <c r="D166" s="152">
        <f>((('Annex '!J167*0.02)+('Annex '!K167*0.16)+('Annex '!L167*0.36)+('Annex '!M167*0.46))*1.147)+'Annex '!N167</f>
        <v>12.63721086799133</v>
      </c>
    </row>
    <row r="168" spans="1:7" ht="15.75" x14ac:dyDescent="0.25">
      <c r="A168" s="41" t="s">
        <v>92</v>
      </c>
    </row>
    <row r="169" spans="1:7" x14ac:dyDescent="0.2">
      <c r="A169" t="s">
        <v>44</v>
      </c>
      <c r="B169" t="s">
        <v>167</v>
      </c>
      <c r="D169" s="152">
        <f>((('Annex '!J170*0.02)+('Annex '!K170*0.16)+('Annex '!L170*0.36)+('Annex '!M170*0.46))*1.147)+'Annex '!N170</f>
        <v>1.9862024952230302</v>
      </c>
      <c r="E169" s="81"/>
    </row>
    <row r="170" spans="1:7" x14ac:dyDescent="0.2">
      <c r="A170" t="s">
        <v>45</v>
      </c>
      <c r="B170" t="s">
        <v>167</v>
      </c>
      <c r="D170" s="152">
        <f>((('Annex '!J171*0.02)+('Annex '!K171*0.16)+('Annex '!L171*0.36)+('Annex '!M171*0.46))*1.147)+'Annex '!N171</f>
        <v>0.61983235135204295</v>
      </c>
      <c r="E170" s="81"/>
      <c r="F170" s="47"/>
      <c r="G170" s="81"/>
    </row>
    <row r="171" spans="1:7" x14ac:dyDescent="0.2">
      <c r="A171" t="s">
        <v>105</v>
      </c>
      <c r="B171" t="s">
        <v>167</v>
      </c>
      <c r="D171" s="152">
        <f>((('Annex '!J172*0.02)+('Annex '!K172*0.16)+('Annex '!L172*0.36)+('Annex '!M172*0.46))*1.147)</f>
        <v>0.82616072350856207</v>
      </c>
      <c r="E171" s="81"/>
    </row>
    <row r="172" spans="1:7" x14ac:dyDescent="0.2">
      <c r="A172" t="s">
        <v>46</v>
      </c>
      <c r="B172" t="s">
        <v>167</v>
      </c>
      <c r="D172" s="152">
        <f>((('Annex '!J173*0.02)+('Annex '!K173*0.16)+('Annex '!L173*0.36)+('Annex '!M173*0.46))*1.147)</f>
        <v>0.61643717527026809</v>
      </c>
      <c r="E172" s="81"/>
    </row>
    <row r="173" spans="1:7" x14ac:dyDescent="0.2">
      <c r="A173" t="s">
        <v>47</v>
      </c>
      <c r="B173" t="s">
        <v>167</v>
      </c>
      <c r="D173" s="152">
        <f>((('Annex '!J174*0.02)+('Annex '!K174*0.16)+('Annex '!L174*0.36)+('Annex '!M174*0.46))*1.147)+'Annex '!N174</f>
        <v>0.12900598986248257</v>
      </c>
      <c r="E173" s="81"/>
    </row>
    <row r="174" spans="1:7" x14ac:dyDescent="0.2">
      <c r="A174" t="s">
        <v>116</v>
      </c>
      <c r="B174" t="s">
        <v>167</v>
      </c>
      <c r="D174" s="152">
        <f>((('Annex '!K175*0.16)+('Annex '!L175*0.36)+('Annex '!M175*0.46))*1.147)</f>
        <v>5.6340310594669778E-4</v>
      </c>
      <c r="E174" s="81"/>
    </row>
    <row r="175" spans="1:7" x14ac:dyDescent="0.2">
      <c r="A175" t="s">
        <v>56</v>
      </c>
      <c r="B175" t="s">
        <v>167</v>
      </c>
      <c r="D175" s="152">
        <f>((('Annex '!J176*0.02)+('Annex '!K176*0.16)+('Annex '!L176*0.36)+('Annex '!M176*0.46))*1.147)+'Annex '!N176</f>
        <v>1.2812018565666557E-2</v>
      </c>
      <c r="E175" s="81"/>
    </row>
    <row r="177" spans="1:7" ht="15.75" x14ac:dyDescent="0.25">
      <c r="A177" s="30" t="s">
        <v>52</v>
      </c>
      <c r="B177" s="32" t="s">
        <v>179</v>
      </c>
    </row>
    <row r="179" spans="1:7" x14ac:dyDescent="0.2">
      <c r="A179" t="s">
        <v>57</v>
      </c>
      <c r="B179" t="s">
        <v>167</v>
      </c>
      <c r="D179" s="152">
        <f>((('Annex '!J191*0.02)+('Annex '!K191*0.16)+('Annex '!L191*0.36)+('Annex '!M191*0.46))*1.147)+'Annex '!N191</f>
        <v>1.5061843942639932</v>
      </c>
      <c r="E179" s="81"/>
    </row>
    <row r="180" spans="1:7" x14ac:dyDescent="0.2">
      <c r="A180" t="s">
        <v>96</v>
      </c>
      <c r="B180" t="s">
        <v>167</v>
      </c>
      <c r="D180" s="152">
        <f>((('Annex '!J192*0.02)+('Annex '!K192*0.16)+('Annex '!L192*0.36)+('Annex '!M192*0.46))*1.147)+'Annex '!N192</f>
        <v>0.44</v>
      </c>
      <c r="E180" s="81"/>
    </row>
    <row r="181" spans="1:7" x14ac:dyDescent="0.2">
      <c r="A181" t="s">
        <v>108</v>
      </c>
      <c r="B181" t="s">
        <v>167</v>
      </c>
      <c r="D181" s="152">
        <f>((('Annex '!J193*0.02)+('Annex '!K193*0.16)+('Annex '!L193*0.36)+('Annex '!M193*0.46))*1.147)+'Annex '!N193</f>
        <v>7.037016222902408</v>
      </c>
      <c r="E181" s="81"/>
    </row>
    <row r="182" spans="1:7" x14ac:dyDescent="0.2">
      <c r="A182" t="s">
        <v>97</v>
      </c>
      <c r="B182" t="s">
        <v>167</v>
      </c>
      <c r="D182" s="152">
        <f>((('Annex '!J194*0.02)+('Annex '!K194*0.16)+('Annex '!L194*0.36)+('Annex '!M194*0.46))*1.147)+'Annex '!N194</f>
        <v>1.0206086662336564</v>
      </c>
      <c r="E182" s="81"/>
    </row>
    <row r="183" spans="1:7" x14ac:dyDescent="0.2">
      <c r="A183" s="1" t="s">
        <v>143</v>
      </c>
      <c r="B183" t="s">
        <v>167</v>
      </c>
      <c r="D183" s="152">
        <f>((('Annex '!J195*0.02)+('Annex '!K195*0.16)+('Annex '!L195*0.36)+('Annex '!M195*0.46))*1.147)+'Annex '!N195</f>
        <v>63.758074419723506</v>
      </c>
      <c r="E183" s="81"/>
    </row>
    <row r="184" spans="1:7" x14ac:dyDescent="0.2">
      <c r="A184" t="s">
        <v>193</v>
      </c>
      <c r="B184" t="s">
        <v>167</v>
      </c>
      <c r="D184" s="152">
        <f>'Annex '!N196</f>
        <v>147</v>
      </c>
      <c r="E184" s="81"/>
    </row>
    <row r="185" spans="1:7" x14ac:dyDescent="0.2">
      <c r="A185" t="s">
        <v>194</v>
      </c>
      <c r="B185" t="s">
        <v>167</v>
      </c>
      <c r="D185" s="152">
        <f>((('Annex '!J197*0.02)+('Annex '!K197*0.16)+('Annex '!L197*0.36)+('Annex '!M197*0.46))*1.147)+'Annex '!N197</f>
        <v>22.920396182283685</v>
      </c>
      <c r="E185" s="81"/>
    </row>
    <row r="186" spans="1:7" x14ac:dyDescent="0.2">
      <c r="A186" t="s">
        <v>195</v>
      </c>
      <c r="B186" t="s">
        <v>167</v>
      </c>
      <c r="D186" s="152">
        <f>((('Annex '!J198*0.02)+('Annex '!K198*0.16)+('Annex '!L198*0.36)+('Annex '!M198*0.46))*1.147)+'Annex '!N198</f>
        <v>45.84079236456737</v>
      </c>
      <c r="E186" s="81"/>
    </row>
    <row r="187" spans="1:7" x14ac:dyDescent="0.2">
      <c r="A187" t="s">
        <v>98</v>
      </c>
      <c r="B187" t="s">
        <v>167</v>
      </c>
      <c r="D187" s="152">
        <f>((('Annex '!J199*0.02)+('Annex '!K199*0.16)+('Annex '!L199*0.36)+('Annex '!M199*0.46))*1.147)+'Annex '!N199</f>
        <v>0.02</v>
      </c>
      <c r="E187" s="81"/>
    </row>
    <row r="188" spans="1:7" x14ac:dyDescent="0.2">
      <c r="A188" t="s">
        <v>107</v>
      </c>
      <c r="B188" t="s">
        <v>167</v>
      </c>
      <c r="D188" s="152">
        <f>((('Annex '!J200*0.02)+('Annex '!K200*0.16)+('Annex '!L200*0.36)+('Annex '!M200*0.46))*1.147)+'Annex '!N200</f>
        <v>7.8997847205406979E-2</v>
      </c>
      <c r="E188" s="81"/>
    </row>
    <row r="191" spans="1:7" x14ac:dyDescent="0.2">
      <c r="G191" s="12"/>
    </row>
    <row r="192" spans="1:7" x14ac:dyDescent="0.2">
      <c r="B192" s="44"/>
      <c r="C192" s="44"/>
    </row>
    <row r="194" spans="1:1" x14ac:dyDescent="0.2">
      <c r="A194" s="1" t="s">
        <v>146</v>
      </c>
    </row>
    <row r="195" spans="1:1" x14ac:dyDescent="0.2">
      <c r="A195" s="1" t="s">
        <v>148</v>
      </c>
    </row>
    <row r="196" spans="1:1" x14ac:dyDescent="0.2">
      <c r="A196" s="1" t="s">
        <v>149</v>
      </c>
    </row>
    <row r="197" spans="1:1" x14ac:dyDescent="0.2">
      <c r="A197" t="s">
        <v>198</v>
      </c>
    </row>
    <row r="198" spans="1:1" x14ac:dyDescent="0.2">
      <c r="A198" t="s">
        <v>196</v>
      </c>
    </row>
    <row r="199" spans="1:1" x14ac:dyDescent="0.2">
      <c r="A199" t="s">
        <v>197</v>
      </c>
    </row>
    <row r="200" spans="1:1" x14ac:dyDescent="0.2">
      <c r="A200" s="1" t="s">
        <v>201</v>
      </c>
    </row>
  </sheetData>
  <phoneticPr fontId="0" type="noConversion"/>
  <printOptions gridLines="1"/>
  <pageMargins left="0.74803149606299213" right="0.74803149606299213" top="0.98425196850393704" bottom="0.98425196850393704" header="0.51181102362204722" footer="0.51181102362204722"/>
  <pageSetup paperSize="9" scale="59" fitToHeight="2" orientation="portrait" r:id="rId1"/>
  <headerFooter alignWithMargins="0">
    <oddFooter>&amp;L&amp;F&amp;A&amp;R&amp;D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A213"/>
  <sheetViews>
    <sheetView tabSelected="1" zoomScale="84" zoomScaleNormal="84" workbookViewId="0">
      <pane ySplit="1" topLeftCell="A41" activePane="bottomLeft" state="frozen"/>
      <selection pane="bottomLeft" activeCell="K45" sqref="K45:K47"/>
    </sheetView>
  </sheetViews>
  <sheetFormatPr defaultColWidth="9.140625" defaultRowHeight="12.75" x14ac:dyDescent="0.2"/>
  <cols>
    <col min="1" max="1" width="32.42578125" customWidth="1"/>
    <col min="2" max="2" width="6.5703125" customWidth="1"/>
    <col min="3" max="3" width="12.28515625" customWidth="1"/>
    <col min="4" max="4" width="18.28515625" style="1" hidden="1" customWidth="1"/>
    <col min="5" max="5" width="14.7109375" style="1" hidden="1" customWidth="1"/>
    <col min="6" max="7" width="14.7109375" style="3" hidden="1" customWidth="1"/>
    <col min="8" max="8" width="15.140625" hidden="1" customWidth="1"/>
    <col min="9" max="9" width="9.140625" hidden="1" customWidth="1"/>
    <col min="10" max="10" width="18.28515625" style="1" customWidth="1"/>
    <col min="11" max="11" width="14.7109375" style="1" customWidth="1"/>
    <col min="12" max="13" width="14.7109375" style="3" customWidth="1"/>
    <col min="14" max="14" width="15.140625" customWidth="1"/>
  </cols>
  <sheetData>
    <row r="1" spans="1:14" ht="25.5" x14ac:dyDescent="0.2">
      <c r="A1" s="26"/>
      <c r="B1" s="26"/>
      <c r="C1" s="10"/>
      <c r="D1" s="19" t="s">
        <v>130</v>
      </c>
      <c r="E1" s="19" t="s">
        <v>131</v>
      </c>
      <c r="F1" s="19" t="s">
        <v>132</v>
      </c>
      <c r="G1" s="19" t="s">
        <v>133</v>
      </c>
      <c r="H1" s="19" t="s">
        <v>134</v>
      </c>
      <c r="I1" s="11">
        <v>2018</v>
      </c>
      <c r="J1" s="19" t="s">
        <v>130</v>
      </c>
      <c r="K1" s="19" t="s">
        <v>131</v>
      </c>
      <c r="L1" s="19" t="s">
        <v>204</v>
      </c>
      <c r="M1" s="19" t="s">
        <v>133</v>
      </c>
      <c r="N1" s="19" t="s">
        <v>134</v>
      </c>
    </row>
    <row r="2" spans="1:14" x14ac:dyDescent="0.2">
      <c r="A2" s="26"/>
      <c r="B2" s="26"/>
      <c r="C2" s="10"/>
      <c r="D2" s="21"/>
      <c r="E2" s="21"/>
      <c r="F2" s="8"/>
      <c r="G2" s="8"/>
      <c r="J2" s="21"/>
      <c r="K2" s="21"/>
      <c r="L2" s="8"/>
      <c r="M2" s="8"/>
    </row>
    <row r="3" spans="1:14" ht="39" x14ac:dyDescent="0.25">
      <c r="B3" s="27"/>
      <c r="C3" s="26"/>
      <c r="D3" s="28" t="s">
        <v>177</v>
      </c>
      <c r="E3" s="28" t="s">
        <v>177</v>
      </c>
      <c r="F3" s="28" t="s">
        <v>177</v>
      </c>
      <c r="G3" s="28" t="s">
        <v>177</v>
      </c>
      <c r="H3" s="28" t="s">
        <v>177</v>
      </c>
      <c r="J3" s="28" t="s">
        <v>177</v>
      </c>
      <c r="K3" s="28" t="s">
        <v>177</v>
      </c>
      <c r="L3" s="28" t="s">
        <v>177</v>
      </c>
      <c r="M3" s="28" t="s">
        <v>177</v>
      </c>
      <c r="N3" s="28" t="s">
        <v>177</v>
      </c>
    </row>
    <row r="4" spans="1:14" ht="15.75" x14ac:dyDescent="0.25">
      <c r="A4" s="27" t="s">
        <v>0</v>
      </c>
      <c r="D4" s="29">
        <v>1</v>
      </c>
      <c r="E4" s="21">
        <v>1</v>
      </c>
      <c r="F4" s="9">
        <v>1</v>
      </c>
      <c r="G4" s="9">
        <v>1</v>
      </c>
      <c r="H4" s="11">
        <v>1</v>
      </c>
      <c r="J4" s="29">
        <v>1</v>
      </c>
      <c r="K4" s="21">
        <v>1</v>
      </c>
      <c r="L4" s="9">
        <v>1</v>
      </c>
      <c r="M4" s="9">
        <v>1</v>
      </c>
      <c r="N4" s="11">
        <v>1</v>
      </c>
    </row>
    <row r="5" spans="1:14" ht="15.75" x14ac:dyDescent="0.25">
      <c r="A5" s="30" t="s">
        <v>1</v>
      </c>
      <c r="B5" s="30"/>
      <c r="D5" s="14"/>
      <c r="F5"/>
      <c r="G5"/>
      <c r="J5" s="14"/>
      <c r="L5"/>
      <c r="M5"/>
    </row>
    <row r="6" spans="1:14" x14ac:dyDescent="0.2">
      <c r="A6" t="s">
        <v>95</v>
      </c>
      <c r="B6" s="25"/>
      <c r="C6" t="s">
        <v>167</v>
      </c>
      <c r="D6" s="45">
        <v>0.44916286477210421</v>
      </c>
      <c r="E6" s="46">
        <v>0.20318386907414041</v>
      </c>
      <c r="F6" s="47">
        <v>0</v>
      </c>
      <c r="G6" s="47">
        <v>0</v>
      </c>
      <c r="H6" s="45">
        <v>9.2735630457186899E-2</v>
      </c>
      <c r="J6" s="18">
        <v>0</v>
      </c>
      <c r="K6" s="83">
        <v>3.5115831680196501</v>
      </c>
      <c r="L6" s="10">
        <v>0</v>
      </c>
      <c r="M6" s="10">
        <v>0</v>
      </c>
      <c r="N6" s="13">
        <v>0</v>
      </c>
    </row>
    <row r="7" spans="1:14" x14ac:dyDescent="0.2">
      <c r="A7" t="s">
        <v>2</v>
      </c>
      <c r="C7" s="1" t="s">
        <v>167</v>
      </c>
      <c r="D7" s="48">
        <v>4.3384243284136579</v>
      </c>
      <c r="E7" s="45">
        <v>16.200645597074523</v>
      </c>
      <c r="F7" s="47">
        <v>0</v>
      </c>
      <c r="G7" s="47">
        <v>0</v>
      </c>
      <c r="H7" s="47">
        <v>0</v>
      </c>
      <c r="J7" s="114">
        <v>5.9306787621287098</v>
      </c>
      <c r="K7" s="18">
        <v>18.099521059231975</v>
      </c>
      <c r="L7" s="10">
        <v>0</v>
      </c>
      <c r="M7" s="10">
        <v>0</v>
      </c>
      <c r="N7" s="10">
        <v>0</v>
      </c>
    </row>
    <row r="8" spans="1:14" x14ac:dyDescent="0.2">
      <c r="A8" t="s">
        <v>3</v>
      </c>
      <c r="C8" s="1" t="s">
        <v>167</v>
      </c>
      <c r="D8" s="48">
        <v>0.74752135951761078</v>
      </c>
      <c r="E8" s="45">
        <v>1.3173537159214517</v>
      </c>
      <c r="F8" s="47">
        <v>0</v>
      </c>
      <c r="G8" s="47">
        <v>0</v>
      </c>
      <c r="H8" s="47">
        <v>0</v>
      </c>
      <c r="J8" s="114">
        <v>0.57662158200159319</v>
      </c>
      <c r="K8" s="18">
        <v>1.3019924389737585</v>
      </c>
      <c r="L8" s="10">
        <v>0</v>
      </c>
      <c r="M8" s="10">
        <v>0</v>
      </c>
      <c r="N8" s="10">
        <v>0</v>
      </c>
    </row>
    <row r="9" spans="1:14" x14ac:dyDescent="0.2">
      <c r="A9" s="1"/>
      <c r="B9" s="1"/>
      <c r="C9" s="1"/>
      <c r="D9" s="48"/>
      <c r="E9" s="45"/>
      <c r="F9" s="47"/>
      <c r="G9" s="47"/>
      <c r="H9" s="47"/>
      <c r="J9" s="48"/>
      <c r="K9" s="45"/>
      <c r="L9" s="45"/>
      <c r="M9" s="45"/>
      <c r="N9" s="47"/>
    </row>
    <row r="10" spans="1:14" x14ac:dyDescent="0.2">
      <c r="A10" s="1"/>
      <c r="B10" s="1"/>
      <c r="C10" s="1"/>
      <c r="D10" s="48"/>
      <c r="E10" s="45"/>
      <c r="F10" s="47"/>
      <c r="G10" s="47"/>
      <c r="H10" s="47"/>
      <c r="J10" s="48"/>
      <c r="K10" s="45"/>
      <c r="L10" s="47"/>
      <c r="M10" s="47"/>
      <c r="N10" s="47"/>
    </row>
    <row r="11" spans="1:14" x14ac:dyDescent="0.2">
      <c r="A11" s="20"/>
      <c r="B11" s="20"/>
      <c r="D11" s="48"/>
      <c r="E11" s="45"/>
      <c r="F11" s="47"/>
      <c r="G11" s="47"/>
      <c r="H11" s="47"/>
      <c r="J11" s="48"/>
      <c r="K11" s="45"/>
      <c r="L11" s="47"/>
      <c r="M11" s="47"/>
      <c r="N11" s="47"/>
    </row>
    <row r="12" spans="1:14" x14ac:dyDescent="0.2">
      <c r="A12" s="1"/>
      <c r="B12" s="1"/>
      <c r="C12" s="1"/>
      <c r="D12" s="48"/>
      <c r="E12" s="45"/>
      <c r="F12" s="47"/>
      <c r="G12" s="47"/>
      <c r="H12" s="47"/>
      <c r="J12" s="48"/>
      <c r="K12" s="45"/>
      <c r="L12" s="47"/>
      <c r="M12" s="47"/>
      <c r="N12" s="47"/>
    </row>
    <row r="13" spans="1:14" x14ac:dyDescent="0.2">
      <c r="A13" s="1"/>
      <c r="B13" s="1"/>
      <c r="C13" s="31"/>
      <c r="D13" s="45"/>
      <c r="E13" s="45"/>
      <c r="F13" s="49"/>
      <c r="G13" s="49"/>
      <c r="H13" s="47"/>
      <c r="J13" s="45"/>
      <c r="K13" s="45"/>
      <c r="L13" s="49"/>
      <c r="M13" s="49"/>
      <c r="N13" s="47"/>
    </row>
    <row r="14" spans="1:14" ht="15.75" x14ac:dyDescent="0.25">
      <c r="A14" s="2" t="s">
        <v>4</v>
      </c>
      <c r="B14" s="2"/>
      <c r="D14" s="45"/>
      <c r="E14" s="45"/>
      <c r="F14" s="47"/>
      <c r="G14" s="50"/>
      <c r="H14" s="47"/>
      <c r="J14" s="45"/>
      <c r="K14" s="45"/>
      <c r="L14" s="47"/>
      <c r="M14" s="50"/>
      <c r="N14" s="47"/>
    </row>
    <row r="15" spans="1:14" x14ac:dyDescent="0.2">
      <c r="A15" s="11"/>
      <c r="B15" s="11"/>
      <c r="D15" s="45"/>
      <c r="E15" s="45"/>
      <c r="F15" s="47"/>
      <c r="G15" s="50"/>
      <c r="H15" s="47"/>
      <c r="J15" s="45"/>
      <c r="K15" s="45"/>
      <c r="L15" s="47"/>
      <c r="M15" s="50"/>
      <c r="N15" s="47"/>
    </row>
    <row r="16" spans="1:14" x14ac:dyDescent="0.2">
      <c r="A16" s="11" t="s">
        <v>5</v>
      </c>
      <c r="B16" s="11"/>
      <c r="C16" s="32" t="s">
        <v>6</v>
      </c>
      <c r="D16" s="45"/>
      <c r="E16" s="45"/>
      <c r="F16" s="47"/>
      <c r="G16" s="50"/>
      <c r="H16" s="47"/>
      <c r="J16" s="45"/>
      <c r="K16" s="45"/>
      <c r="L16" s="47"/>
      <c r="M16" s="50"/>
      <c r="N16" s="47"/>
    </row>
    <row r="17" spans="1:14" x14ac:dyDescent="0.2">
      <c r="A17" s="1" t="s">
        <v>58</v>
      </c>
      <c r="B17" s="1"/>
      <c r="C17" t="s">
        <v>168</v>
      </c>
      <c r="D17" s="45">
        <v>4.0295937145004334E-3</v>
      </c>
      <c r="E17" s="45">
        <v>0.75635995050781824</v>
      </c>
      <c r="F17" s="47">
        <v>0</v>
      </c>
      <c r="G17" s="50">
        <v>0</v>
      </c>
      <c r="H17" s="47">
        <v>0</v>
      </c>
      <c r="J17" s="13">
        <v>0</v>
      </c>
      <c r="K17" s="18">
        <v>0.86450327368270741</v>
      </c>
      <c r="L17" s="10">
        <v>0</v>
      </c>
      <c r="M17" s="115">
        <v>0</v>
      </c>
      <c r="N17" s="10">
        <v>0</v>
      </c>
    </row>
    <row r="18" spans="1:14" x14ac:dyDescent="0.2">
      <c r="A18" s="1" t="s">
        <v>59</v>
      </c>
      <c r="B18" s="1"/>
      <c r="C18" t="s">
        <v>168</v>
      </c>
      <c r="D18" s="45">
        <v>0.90849000983312511</v>
      </c>
      <c r="E18" s="45">
        <v>0.18311523589128506</v>
      </c>
      <c r="F18" s="47">
        <v>0</v>
      </c>
      <c r="G18" s="50">
        <v>0</v>
      </c>
      <c r="H18" s="47">
        <v>0</v>
      </c>
      <c r="J18" s="18">
        <v>0.8340486547183048</v>
      </c>
      <c r="K18" s="18">
        <v>0.14007313707878161</v>
      </c>
      <c r="L18" s="10">
        <v>0</v>
      </c>
      <c r="M18" s="115">
        <v>0</v>
      </c>
      <c r="N18" s="10">
        <v>0</v>
      </c>
    </row>
    <row r="19" spans="1:14" x14ac:dyDescent="0.2">
      <c r="A19" s="1" t="s">
        <v>60</v>
      </c>
      <c r="B19" s="1"/>
      <c r="C19" t="s">
        <v>168</v>
      </c>
      <c r="D19" s="45">
        <v>1.7472278352615826E-3</v>
      </c>
      <c r="E19" s="45">
        <v>0.16767637697037036</v>
      </c>
      <c r="F19" s="47">
        <v>0</v>
      </c>
      <c r="G19" s="50">
        <v>0</v>
      </c>
      <c r="H19" s="47">
        <v>0</v>
      </c>
      <c r="J19" s="13">
        <v>0</v>
      </c>
      <c r="K19" s="18">
        <v>0.10712458083562264</v>
      </c>
      <c r="L19" s="10">
        <v>0</v>
      </c>
      <c r="M19" s="115">
        <v>0</v>
      </c>
      <c r="N19" s="10">
        <v>0</v>
      </c>
    </row>
    <row r="20" spans="1:14" x14ac:dyDescent="0.2">
      <c r="A20" s="1" t="s">
        <v>61</v>
      </c>
      <c r="B20" s="1"/>
      <c r="C20" t="s">
        <v>168</v>
      </c>
      <c r="D20" s="45">
        <v>3.5423604652580584E-2</v>
      </c>
      <c r="E20" s="45">
        <v>0</v>
      </c>
      <c r="F20" s="47">
        <v>0</v>
      </c>
      <c r="G20" s="50">
        <v>0</v>
      </c>
      <c r="H20" s="47">
        <v>0</v>
      </c>
      <c r="J20" s="18">
        <v>7.3315080527132814E-2</v>
      </c>
      <c r="K20" s="13">
        <v>3.0829851813114767E-5</v>
      </c>
      <c r="L20" s="10">
        <v>0</v>
      </c>
      <c r="M20" s="115">
        <v>0</v>
      </c>
      <c r="N20" s="10">
        <v>0</v>
      </c>
    </row>
    <row r="21" spans="1:14" x14ac:dyDescent="0.2">
      <c r="A21" s="33" t="s">
        <v>62</v>
      </c>
      <c r="B21" s="33"/>
      <c r="C21" t="s">
        <v>168</v>
      </c>
      <c r="D21" s="51">
        <v>0.94969043603546766</v>
      </c>
      <c r="E21" s="52">
        <v>1.1071515633694737</v>
      </c>
      <c r="F21" s="53">
        <v>0</v>
      </c>
      <c r="G21" s="53">
        <v>0</v>
      </c>
      <c r="H21" s="54">
        <v>0</v>
      </c>
      <c r="J21" s="118">
        <v>0.90736373524543756</v>
      </c>
      <c r="K21" s="119">
        <v>1.1117318214489247</v>
      </c>
      <c r="L21" s="116">
        <v>0</v>
      </c>
      <c r="M21" s="116">
        <v>0</v>
      </c>
      <c r="N21" s="117">
        <v>0</v>
      </c>
    </row>
    <row r="22" spans="1:14" x14ac:dyDescent="0.2">
      <c r="A22" s="33"/>
      <c r="B22" s="33"/>
      <c r="D22" s="45"/>
      <c r="E22" s="45"/>
      <c r="F22" s="50"/>
      <c r="G22" s="50"/>
      <c r="H22" s="47"/>
      <c r="J22" s="87"/>
      <c r="K22" s="87"/>
      <c r="L22" s="90"/>
      <c r="M22" s="90"/>
      <c r="N22" s="89"/>
    </row>
    <row r="23" spans="1:14" x14ac:dyDescent="0.2">
      <c r="A23" s="11" t="s">
        <v>7</v>
      </c>
      <c r="B23" s="11"/>
      <c r="C23" s="32" t="s">
        <v>8</v>
      </c>
      <c r="D23" s="52">
        <v>8.7528469831537947E-2</v>
      </c>
      <c r="E23" s="51">
        <v>0.36333651247496396</v>
      </c>
      <c r="F23" s="51">
        <v>1.0921352843136753</v>
      </c>
      <c r="G23" s="51">
        <v>1.0921352843136753</v>
      </c>
      <c r="H23" s="54">
        <v>0</v>
      </c>
      <c r="J23" s="92">
        <v>9.7822269317103791E-2</v>
      </c>
      <c r="K23" s="91">
        <v>0.3639857979759113</v>
      </c>
      <c r="L23" s="84">
        <v>1.0803557619626101</v>
      </c>
      <c r="M23" s="84">
        <v>1.0803557619626101</v>
      </c>
      <c r="N23" s="117">
        <v>0</v>
      </c>
    </row>
    <row r="24" spans="1:14" x14ac:dyDescent="0.2">
      <c r="A24" t="s">
        <v>9</v>
      </c>
      <c r="D24" s="45"/>
      <c r="E24" s="45"/>
      <c r="F24" s="47"/>
      <c r="G24" s="47"/>
      <c r="H24" s="47"/>
      <c r="J24" s="87"/>
      <c r="K24" s="87"/>
      <c r="L24" s="89"/>
      <c r="M24" s="89"/>
      <c r="N24" s="89"/>
    </row>
    <row r="25" spans="1:14" x14ac:dyDescent="0.2">
      <c r="A25" s="34" t="s">
        <v>159</v>
      </c>
      <c r="B25" s="34"/>
      <c r="C25" s="1" t="s">
        <v>168</v>
      </c>
      <c r="D25" s="46">
        <v>6.672567718521664E-3</v>
      </c>
      <c r="E25" s="45">
        <v>1.3403178950901927E-2</v>
      </c>
      <c r="F25" s="47">
        <v>0.40625952479939881</v>
      </c>
      <c r="G25" s="47">
        <v>0.40625952479939881</v>
      </c>
      <c r="H25" s="47">
        <v>0</v>
      </c>
      <c r="J25" s="85">
        <v>1.0416204641166172E-2</v>
      </c>
      <c r="K25" s="18">
        <v>0.14211016075901939</v>
      </c>
      <c r="L25" s="121">
        <v>0.58779142243557203</v>
      </c>
      <c r="M25" s="121">
        <v>0.58779142243557203</v>
      </c>
      <c r="N25" s="10">
        <v>0</v>
      </c>
    </row>
    <row r="26" spans="1:14" x14ac:dyDescent="0.2">
      <c r="A26" s="34" t="s">
        <v>160</v>
      </c>
      <c r="B26" s="34"/>
      <c r="C26" s="1" t="s">
        <v>168</v>
      </c>
      <c r="D26" s="46">
        <v>3.4584969358266972E-2</v>
      </c>
      <c r="E26" s="46">
        <v>5.5590461024332356E-2</v>
      </c>
      <c r="F26" s="47">
        <v>0.1679441100306158</v>
      </c>
      <c r="G26" s="47">
        <v>0.1679441100306158</v>
      </c>
      <c r="H26" s="47">
        <v>0</v>
      </c>
      <c r="J26" s="85">
        <v>3.3837775246179133E-2</v>
      </c>
      <c r="K26" s="120">
        <v>3.6377969245066012E-2</v>
      </c>
      <c r="L26" s="89">
        <v>0.104609805100215</v>
      </c>
      <c r="M26" s="89">
        <v>0.104609805100215</v>
      </c>
      <c r="N26" s="10">
        <v>0</v>
      </c>
    </row>
    <row r="27" spans="1:14" x14ac:dyDescent="0.2">
      <c r="A27" s="34" t="s">
        <v>161</v>
      </c>
      <c r="B27" s="34"/>
      <c r="C27" s="1" t="s">
        <v>168</v>
      </c>
      <c r="D27" s="46">
        <v>4.6270932754749312E-2</v>
      </c>
      <c r="E27" s="46">
        <v>0.29434287249972968</v>
      </c>
      <c r="F27" s="47">
        <v>0.5082703065418166</v>
      </c>
      <c r="G27" s="47">
        <v>0.5082703065418166</v>
      </c>
      <c r="H27" s="47">
        <v>0</v>
      </c>
      <c r="J27" s="85">
        <v>5.3179712116520041E-2</v>
      </c>
      <c r="K27" s="83">
        <v>0.18430796635759775</v>
      </c>
      <c r="L27" s="121">
        <v>0.34326519684884499</v>
      </c>
      <c r="M27" s="121">
        <v>0.34326519684884499</v>
      </c>
      <c r="N27" s="10">
        <v>0</v>
      </c>
    </row>
    <row r="28" spans="1:14" x14ac:dyDescent="0.2">
      <c r="A28" s="34" t="s">
        <v>162</v>
      </c>
      <c r="B28" s="34"/>
      <c r="C28" s="1" t="s">
        <v>168</v>
      </c>
      <c r="D28" s="46">
        <v>0</v>
      </c>
      <c r="E28" s="46">
        <v>0</v>
      </c>
      <c r="F28" s="47">
        <v>0</v>
      </c>
      <c r="G28" s="47">
        <v>0</v>
      </c>
      <c r="H28" s="47">
        <v>0</v>
      </c>
      <c r="J28" s="43">
        <v>0</v>
      </c>
      <c r="K28" s="43">
        <v>0</v>
      </c>
      <c r="L28" s="121">
        <v>1.0183806712490101E-3</v>
      </c>
      <c r="M28" s="121">
        <v>1.0183806712490101E-3</v>
      </c>
      <c r="N28" s="10">
        <v>0</v>
      </c>
    </row>
    <row r="29" spans="1:14" x14ac:dyDescent="0.2">
      <c r="A29" s="34" t="s">
        <v>163</v>
      </c>
      <c r="B29" s="34"/>
      <c r="C29" s="1" t="s">
        <v>168</v>
      </c>
      <c r="D29" s="46">
        <v>0</v>
      </c>
      <c r="E29" s="46">
        <v>0</v>
      </c>
      <c r="F29" s="47">
        <v>9.6613429418442136E-3</v>
      </c>
      <c r="G29" s="47">
        <v>9.6613429418442136E-3</v>
      </c>
      <c r="H29" s="47">
        <v>0</v>
      </c>
      <c r="J29" s="85">
        <v>3.8857731323844769E-4</v>
      </c>
      <c r="K29" s="85">
        <v>1.189701614228148E-3</v>
      </c>
      <c r="L29" s="89">
        <v>4.36709569067322E-2</v>
      </c>
      <c r="M29" s="89">
        <v>4.36709569067322E-2</v>
      </c>
      <c r="N29" s="10">
        <v>0</v>
      </c>
    </row>
    <row r="30" spans="1:14" x14ac:dyDescent="0.2">
      <c r="C30" s="1"/>
      <c r="D30" s="45"/>
      <c r="E30" s="45"/>
      <c r="F30" s="47"/>
      <c r="G30" s="47"/>
      <c r="H30" s="47"/>
      <c r="J30" s="87"/>
      <c r="K30" s="87"/>
      <c r="L30" s="89"/>
      <c r="M30" s="89"/>
      <c r="N30" s="89"/>
    </row>
    <row r="31" spans="1:14" x14ac:dyDescent="0.2">
      <c r="A31" s="11"/>
      <c r="B31" s="11"/>
      <c r="C31" s="1"/>
      <c r="D31" s="45"/>
      <c r="E31" s="45"/>
      <c r="F31" s="47"/>
      <c r="G31" s="47"/>
      <c r="H31" s="47"/>
      <c r="J31" s="87"/>
      <c r="K31" s="87"/>
      <c r="L31" s="89"/>
      <c r="M31" s="89"/>
      <c r="N31" s="89"/>
    </row>
    <row r="32" spans="1:14" x14ac:dyDescent="0.2">
      <c r="A32" s="11" t="s">
        <v>10</v>
      </c>
      <c r="B32" s="11"/>
      <c r="C32" s="32" t="s">
        <v>11</v>
      </c>
      <c r="D32" s="45"/>
      <c r="E32" s="45"/>
      <c r="F32" s="47"/>
      <c r="G32" s="47"/>
      <c r="H32" s="47"/>
      <c r="J32" s="87"/>
      <c r="K32" s="87"/>
      <c r="L32" s="89"/>
      <c r="M32" s="89"/>
      <c r="N32" s="89"/>
    </row>
    <row r="33" spans="1:14" x14ac:dyDescent="0.2">
      <c r="A33" s="35" t="s">
        <v>109</v>
      </c>
      <c r="B33" s="35"/>
      <c r="C33" s="1" t="s">
        <v>168</v>
      </c>
      <c r="D33" s="45">
        <v>0</v>
      </c>
      <c r="E33" s="45">
        <v>1.5851500516229206E-2</v>
      </c>
      <c r="F33" s="47">
        <v>0</v>
      </c>
      <c r="G33" s="47">
        <v>0</v>
      </c>
      <c r="H33" s="47">
        <v>0</v>
      </c>
      <c r="J33" s="13">
        <v>0</v>
      </c>
      <c r="K33" s="87">
        <v>1.3988326689143911E-2</v>
      </c>
      <c r="L33" s="89">
        <v>7.0226031182454602E-4</v>
      </c>
      <c r="M33" s="89">
        <v>7.0226031182454602E-4</v>
      </c>
      <c r="N33" s="10">
        <v>0</v>
      </c>
    </row>
    <row r="34" spans="1:14" x14ac:dyDescent="0.2">
      <c r="A34" t="s">
        <v>112</v>
      </c>
      <c r="C34" s="1" t="s">
        <v>168</v>
      </c>
      <c r="D34" s="45">
        <v>2.0816439331167961E-5</v>
      </c>
      <c r="E34" s="45">
        <v>1.2445580597318015E-3</v>
      </c>
      <c r="F34" s="47">
        <v>0</v>
      </c>
      <c r="G34" s="47">
        <v>0</v>
      </c>
      <c r="H34" s="47">
        <v>0</v>
      </c>
      <c r="J34" s="13">
        <v>0</v>
      </c>
      <c r="K34" s="87">
        <v>5.2165814791358441E-4</v>
      </c>
      <c r="L34" s="89">
        <v>1.8835092819341199E-4</v>
      </c>
      <c r="M34" s="89">
        <v>1.8835092819341199E-4</v>
      </c>
      <c r="N34" s="10">
        <v>0</v>
      </c>
    </row>
    <row r="35" spans="1:14" x14ac:dyDescent="0.2">
      <c r="A35" t="s">
        <v>183</v>
      </c>
      <c r="C35" s="1" t="s">
        <v>168</v>
      </c>
      <c r="D35" s="45"/>
      <c r="E35" s="78">
        <f>15.0948855443085/1000</f>
        <v>1.50948855443085E-2</v>
      </c>
      <c r="F35" s="47"/>
      <c r="G35" s="47"/>
      <c r="H35" s="47"/>
      <c r="J35" s="87">
        <v>5.5722978292804229E-4</v>
      </c>
      <c r="K35" s="13">
        <v>0</v>
      </c>
      <c r="L35" s="89">
        <v>2.4655491042661201E-3</v>
      </c>
      <c r="M35" s="89">
        <v>2.4655491042661201E-3</v>
      </c>
      <c r="N35" s="89"/>
    </row>
    <row r="36" spans="1:14" x14ac:dyDescent="0.2">
      <c r="C36" s="1"/>
      <c r="D36" s="45"/>
      <c r="E36" s="45"/>
      <c r="F36" s="47"/>
      <c r="G36" s="47"/>
      <c r="H36" s="47"/>
      <c r="J36" s="87"/>
      <c r="K36" s="87"/>
      <c r="L36" s="89"/>
      <c r="M36" s="89"/>
      <c r="N36" s="89"/>
    </row>
    <row r="37" spans="1:14" x14ac:dyDescent="0.2">
      <c r="A37" s="11" t="s">
        <v>12</v>
      </c>
      <c r="B37" s="11"/>
      <c r="C37" s="1"/>
      <c r="D37" s="45"/>
      <c r="E37" s="55"/>
      <c r="F37" s="47"/>
      <c r="G37" s="47"/>
      <c r="H37" s="47"/>
      <c r="J37" s="87"/>
      <c r="K37" s="93"/>
      <c r="L37" s="89"/>
      <c r="M37" s="89"/>
      <c r="N37" s="89"/>
    </row>
    <row r="38" spans="1:14" x14ac:dyDescent="0.2">
      <c r="A38" t="s">
        <v>63</v>
      </c>
      <c r="C38" s="1" t="s">
        <v>168</v>
      </c>
      <c r="D38" s="45">
        <v>0</v>
      </c>
      <c r="E38" s="45">
        <v>0</v>
      </c>
      <c r="F38" s="47">
        <v>0</v>
      </c>
      <c r="G38" s="47">
        <v>0</v>
      </c>
      <c r="H38" s="47">
        <v>1.1000000000000001</v>
      </c>
      <c r="J38" s="122">
        <v>0</v>
      </c>
      <c r="K38" s="122">
        <v>0</v>
      </c>
      <c r="L38" s="122">
        <v>0</v>
      </c>
      <c r="M38" s="122">
        <v>0</v>
      </c>
      <c r="N38" s="5">
        <v>1.1000000000000001</v>
      </c>
    </row>
    <row r="39" spans="1:14" x14ac:dyDescent="0.2">
      <c r="C39" s="1"/>
      <c r="D39" s="45"/>
      <c r="E39" s="45"/>
      <c r="F39" s="47"/>
      <c r="G39" s="47"/>
      <c r="H39" s="47"/>
      <c r="J39" s="94"/>
      <c r="K39" s="94"/>
      <c r="L39" s="94"/>
      <c r="M39" s="94"/>
      <c r="N39" s="89"/>
    </row>
    <row r="40" spans="1:14" x14ac:dyDescent="0.2">
      <c r="A40" t="s">
        <v>89</v>
      </c>
      <c r="B40" s="15"/>
      <c r="C40" t="s">
        <v>167</v>
      </c>
      <c r="D40" s="56" t="s">
        <v>135</v>
      </c>
      <c r="E40" s="56" t="s">
        <v>137</v>
      </c>
      <c r="F40" s="56" t="s">
        <v>139</v>
      </c>
      <c r="G40" s="56" t="s">
        <v>141</v>
      </c>
      <c r="H40" s="47">
        <v>0</v>
      </c>
      <c r="J40" s="95" t="s">
        <v>135</v>
      </c>
      <c r="K40" s="95" t="s">
        <v>137</v>
      </c>
      <c r="L40" s="95" t="s">
        <v>139</v>
      </c>
      <c r="M40" s="95" t="s">
        <v>139</v>
      </c>
      <c r="N40" s="10">
        <v>0</v>
      </c>
    </row>
    <row r="41" spans="1:14" x14ac:dyDescent="0.2">
      <c r="A41" t="s">
        <v>90</v>
      </c>
      <c r="B41" s="15"/>
      <c r="C41" t="s">
        <v>167</v>
      </c>
      <c r="D41" s="56" t="s">
        <v>136</v>
      </c>
      <c r="E41" s="56" t="s">
        <v>138</v>
      </c>
      <c r="F41" s="56" t="s">
        <v>140</v>
      </c>
      <c r="G41" s="56" t="s">
        <v>142</v>
      </c>
      <c r="H41" s="47">
        <v>0</v>
      </c>
      <c r="J41" s="95" t="s">
        <v>136</v>
      </c>
      <c r="K41" s="95" t="s">
        <v>138</v>
      </c>
      <c r="L41" s="95" t="s">
        <v>140</v>
      </c>
      <c r="M41" s="95" t="s">
        <v>140</v>
      </c>
      <c r="N41" s="10">
        <v>0</v>
      </c>
    </row>
    <row r="42" spans="1:14" x14ac:dyDescent="0.2">
      <c r="D42" s="45"/>
      <c r="E42" s="45"/>
      <c r="F42" s="47"/>
      <c r="G42" s="47"/>
      <c r="H42" s="47"/>
      <c r="J42" s="96"/>
      <c r="K42" s="96"/>
      <c r="L42" s="96"/>
      <c r="M42" s="96"/>
      <c r="N42" s="96"/>
    </row>
    <row r="43" spans="1:14" ht="15.75" x14ac:dyDescent="0.25">
      <c r="A43" s="2" t="s">
        <v>101</v>
      </c>
      <c r="B43" s="2"/>
      <c r="C43" s="1"/>
      <c r="D43" s="45"/>
      <c r="E43" s="45"/>
      <c r="F43" s="47"/>
      <c r="G43" s="47"/>
      <c r="H43" s="47"/>
      <c r="J43" s="96"/>
      <c r="K43" s="96"/>
      <c r="L43" s="96"/>
      <c r="M43" s="96"/>
      <c r="N43" s="96"/>
    </row>
    <row r="44" spans="1:14" x14ac:dyDescent="0.2">
      <c r="A44" s="4" t="s">
        <v>64</v>
      </c>
      <c r="B44" s="4"/>
      <c r="C44" s="1"/>
      <c r="D44" s="45"/>
      <c r="E44" s="45"/>
      <c r="F44" s="47"/>
      <c r="G44" s="47"/>
      <c r="H44" s="47"/>
      <c r="J44" s="96"/>
      <c r="K44" s="96"/>
      <c r="L44" s="96"/>
      <c r="M44" s="96"/>
      <c r="N44" s="96"/>
    </row>
    <row r="45" spans="1:14" x14ac:dyDescent="0.2">
      <c r="A45" t="s">
        <v>65</v>
      </c>
      <c r="C45" s="1" t="s">
        <v>169</v>
      </c>
      <c r="D45" s="46">
        <v>232.78791063534953</v>
      </c>
      <c r="E45" s="45">
        <v>231.80586770647045</v>
      </c>
      <c r="F45" s="47">
        <v>0</v>
      </c>
      <c r="G45" s="47">
        <v>0</v>
      </c>
      <c r="H45" s="47">
        <v>0</v>
      </c>
      <c r="J45" s="43">
        <v>580</v>
      </c>
      <c r="K45" s="160">
        <v>407</v>
      </c>
      <c r="L45" s="10">
        <v>0</v>
      </c>
      <c r="M45" s="10">
        <v>0</v>
      </c>
      <c r="N45" s="10">
        <v>0</v>
      </c>
    </row>
    <row r="46" spans="1:14" x14ac:dyDescent="0.2">
      <c r="A46" t="s">
        <v>66</v>
      </c>
      <c r="C46" s="1" t="s">
        <v>169</v>
      </c>
      <c r="D46" s="46">
        <v>43.935493710436639</v>
      </c>
      <c r="E46" s="45">
        <v>54.784020996827593</v>
      </c>
      <c r="F46" s="47">
        <v>0</v>
      </c>
      <c r="G46" s="47">
        <v>0</v>
      </c>
      <c r="H46" s="47">
        <v>0</v>
      </c>
      <c r="J46" s="43">
        <v>6</v>
      </c>
      <c r="K46" s="160">
        <v>387</v>
      </c>
      <c r="L46" s="10">
        <v>0</v>
      </c>
      <c r="M46" s="10">
        <v>0</v>
      </c>
      <c r="N46" s="10">
        <v>0</v>
      </c>
    </row>
    <row r="47" spans="1:14" x14ac:dyDescent="0.2">
      <c r="A47" t="s">
        <v>67</v>
      </c>
      <c r="C47" s="1" t="s">
        <v>169</v>
      </c>
      <c r="D47" s="46">
        <v>0</v>
      </c>
      <c r="E47" s="45">
        <v>133.15466487297633</v>
      </c>
      <c r="F47" s="47">
        <v>0</v>
      </c>
      <c r="G47" s="47">
        <v>0</v>
      </c>
      <c r="H47" s="47">
        <v>0</v>
      </c>
      <c r="J47" s="43">
        <v>0</v>
      </c>
      <c r="K47" s="160">
        <v>1235</v>
      </c>
      <c r="L47" s="10">
        <v>0</v>
      </c>
      <c r="M47" s="10">
        <v>0</v>
      </c>
      <c r="N47" s="10">
        <v>0</v>
      </c>
    </row>
    <row r="48" spans="1:14" x14ac:dyDescent="0.2">
      <c r="C48" s="1"/>
      <c r="D48" s="46"/>
      <c r="E48" s="45"/>
      <c r="F48" s="47"/>
      <c r="G48" s="47"/>
      <c r="H48" s="47"/>
      <c r="J48" s="97"/>
      <c r="K48" s="98"/>
      <c r="L48" s="98"/>
      <c r="M48" s="98"/>
      <c r="N48" s="98"/>
    </row>
    <row r="49" spans="1:15" x14ac:dyDescent="0.2">
      <c r="D49" s="46"/>
      <c r="E49" s="45"/>
      <c r="F49" s="47"/>
      <c r="G49" s="47"/>
      <c r="H49" s="47"/>
      <c r="J49" s="97"/>
      <c r="K49" s="98"/>
      <c r="L49" s="98"/>
      <c r="M49" s="98"/>
      <c r="N49" s="98"/>
    </row>
    <row r="50" spans="1:15" x14ac:dyDescent="0.2">
      <c r="A50" s="4" t="s">
        <v>68</v>
      </c>
      <c r="B50" s="4"/>
      <c r="C50" s="1"/>
      <c r="D50" s="46"/>
      <c r="E50" s="45"/>
      <c r="F50" s="47"/>
      <c r="G50" s="47"/>
      <c r="H50" s="47"/>
      <c r="J50" s="97"/>
      <c r="K50" s="98"/>
      <c r="L50" s="98"/>
      <c r="M50" s="98"/>
      <c r="N50" s="98"/>
    </row>
    <row r="51" spans="1:15" x14ac:dyDescent="0.2">
      <c r="A51" t="s">
        <v>69</v>
      </c>
      <c r="C51" s="1" t="s">
        <v>169</v>
      </c>
      <c r="D51" s="46">
        <v>36.684952186383377</v>
      </c>
      <c r="E51" s="45">
        <v>117.94681839556986</v>
      </c>
      <c r="F51" s="57">
        <v>259.42376288594949</v>
      </c>
      <c r="G51" s="57">
        <v>259.42376288594949</v>
      </c>
      <c r="H51" s="47">
        <v>0</v>
      </c>
      <c r="J51" s="43">
        <v>15</v>
      </c>
      <c r="K51" s="13">
        <v>86</v>
      </c>
      <c r="L51" s="123">
        <v>349</v>
      </c>
      <c r="M51" s="123">
        <v>349</v>
      </c>
      <c r="N51" s="10">
        <v>0</v>
      </c>
    </row>
    <row r="52" spans="1:15" x14ac:dyDescent="0.2">
      <c r="A52" t="s">
        <v>70</v>
      </c>
      <c r="C52" s="1" t="s">
        <v>169</v>
      </c>
      <c r="D52" s="46">
        <v>0</v>
      </c>
      <c r="E52" s="45">
        <v>30.603171214189267</v>
      </c>
      <c r="F52" s="57">
        <v>0.80362958436780263</v>
      </c>
      <c r="G52" s="57">
        <v>0.80362958436780263</v>
      </c>
      <c r="H52" s="47">
        <v>0</v>
      </c>
      <c r="J52" s="43">
        <v>0</v>
      </c>
      <c r="K52" s="13">
        <v>86</v>
      </c>
      <c r="L52" s="123">
        <v>6</v>
      </c>
      <c r="M52" s="123">
        <v>6</v>
      </c>
      <c r="N52" s="10">
        <v>0</v>
      </c>
    </row>
    <row r="53" spans="1:15" x14ac:dyDescent="0.2">
      <c r="A53" t="s">
        <v>71</v>
      </c>
      <c r="C53" s="1" t="s">
        <v>169</v>
      </c>
      <c r="D53" s="46">
        <v>0</v>
      </c>
      <c r="E53" s="45">
        <v>0</v>
      </c>
      <c r="F53" s="57">
        <v>8.188374852252613</v>
      </c>
      <c r="G53" s="57">
        <v>8.188374852252613</v>
      </c>
      <c r="H53" s="47">
        <v>0</v>
      </c>
      <c r="J53" s="43">
        <v>0</v>
      </c>
      <c r="K53" s="13">
        <v>32</v>
      </c>
      <c r="L53" s="123">
        <v>28</v>
      </c>
      <c r="M53" s="123">
        <v>28</v>
      </c>
      <c r="N53" s="10">
        <v>0</v>
      </c>
    </row>
    <row r="54" spans="1:15" x14ac:dyDescent="0.2">
      <c r="C54" s="1"/>
      <c r="D54" s="45"/>
      <c r="E54" s="45"/>
      <c r="F54" s="58"/>
      <c r="G54" s="58"/>
      <c r="H54" s="47"/>
      <c r="J54" s="98"/>
      <c r="K54" s="98"/>
      <c r="L54" s="99"/>
      <c r="M54" s="99"/>
      <c r="N54" s="98"/>
    </row>
    <row r="55" spans="1:15" x14ac:dyDescent="0.2">
      <c r="C55" s="1"/>
      <c r="D55" s="45"/>
      <c r="E55" s="45"/>
      <c r="F55" s="58"/>
      <c r="G55" s="58"/>
      <c r="H55" s="47"/>
      <c r="J55" s="98"/>
      <c r="K55" s="98"/>
      <c r="L55" s="99"/>
      <c r="M55" s="99"/>
      <c r="N55" s="98"/>
    </row>
    <row r="56" spans="1:15" x14ac:dyDescent="0.2">
      <c r="A56" s="4" t="s">
        <v>151</v>
      </c>
      <c r="C56" s="1"/>
      <c r="D56" s="45"/>
      <c r="E56" s="45"/>
      <c r="F56" s="58"/>
      <c r="G56" s="58"/>
      <c r="H56" s="47"/>
      <c r="J56" s="98"/>
      <c r="K56" s="98"/>
      <c r="L56" s="99"/>
      <c r="M56" s="99"/>
      <c r="N56" s="98"/>
    </row>
    <row r="57" spans="1:15" x14ac:dyDescent="0.2">
      <c r="A57" t="s">
        <v>152</v>
      </c>
      <c r="C57" s="1" t="s">
        <v>169</v>
      </c>
      <c r="D57" s="45">
        <v>0</v>
      </c>
      <c r="E57" s="45">
        <v>0</v>
      </c>
      <c r="F57" s="45">
        <v>0</v>
      </c>
      <c r="G57" s="45">
        <v>0</v>
      </c>
      <c r="H57" s="47">
        <v>259.4399094188206</v>
      </c>
      <c r="J57" s="13">
        <v>0</v>
      </c>
      <c r="K57" s="13">
        <v>0</v>
      </c>
      <c r="L57" s="13">
        <v>0</v>
      </c>
      <c r="M57" s="13">
        <v>0</v>
      </c>
      <c r="N57" s="10">
        <v>456</v>
      </c>
    </row>
    <row r="58" spans="1:15" x14ac:dyDescent="0.2">
      <c r="A58" t="s">
        <v>153</v>
      </c>
      <c r="C58" s="1" t="s">
        <v>169</v>
      </c>
      <c r="D58" s="45">
        <v>0</v>
      </c>
      <c r="E58" s="45">
        <v>0</v>
      </c>
      <c r="F58" s="45">
        <v>0</v>
      </c>
      <c r="G58" s="45">
        <v>0</v>
      </c>
      <c r="H58" s="47">
        <v>107.7070246263427</v>
      </c>
      <c r="J58" s="13">
        <v>0</v>
      </c>
      <c r="K58" s="13">
        <v>0</v>
      </c>
      <c r="L58" s="13">
        <v>0</v>
      </c>
      <c r="M58" s="13">
        <v>0</v>
      </c>
      <c r="N58" s="10">
        <v>326</v>
      </c>
    </row>
    <row r="59" spans="1:15" x14ac:dyDescent="0.2">
      <c r="A59" t="s">
        <v>154</v>
      </c>
      <c r="C59" s="1" t="s">
        <v>169</v>
      </c>
      <c r="D59" s="45">
        <v>0</v>
      </c>
      <c r="E59" s="45">
        <v>0</v>
      </c>
      <c r="F59" s="45">
        <v>0</v>
      </c>
      <c r="G59" s="45">
        <v>0</v>
      </c>
      <c r="H59" s="47">
        <v>488.39535059460536</v>
      </c>
      <c r="J59" s="13">
        <v>0</v>
      </c>
      <c r="K59" s="13">
        <v>0</v>
      </c>
      <c r="L59" s="13">
        <v>0</v>
      </c>
      <c r="M59" s="13">
        <v>0</v>
      </c>
      <c r="N59" s="10">
        <v>1733</v>
      </c>
      <c r="O59" s="32"/>
    </row>
    <row r="60" spans="1:15" x14ac:dyDescent="0.2">
      <c r="C60" s="1"/>
      <c r="D60" s="45"/>
      <c r="E60" s="45"/>
      <c r="F60" s="58"/>
      <c r="G60" s="58"/>
      <c r="H60" s="47"/>
      <c r="J60" s="87"/>
      <c r="K60" s="87"/>
      <c r="L60" s="100"/>
      <c r="M60" s="100"/>
      <c r="N60" s="89"/>
    </row>
    <row r="61" spans="1:15" x14ac:dyDescent="0.2">
      <c r="C61" s="1"/>
      <c r="D61" s="45"/>
      <c r="E61" s="45"/>
      <c r="F61" s="58"/>
      <c r="G61" s="58"/>
      <c r="H61" s="47"/>
      <c r="J61" s="87"/>
      <c r="K61" s="87"/>
      <c r="L61" s="100"/>
      <c r="M61" s="100"/>
      <c r="N61" s="89"/>
    </row>
    <row r="62" spans="1:15" x14ac:dyDescent="0.2">
      <c r="C62" s="1"/>
      <c r="D62" s="45"/>
      <c r="E62" s="45"/>
      <c r="F62" s="47"/>
      <c r="G62" s="47"/>
      <c r="H62" s="47"/>
      <c r="J62" s="87"/>
      <c r="K62" s="87"/>
      <c r="L62" s="89"/>
      <c r="M62" s="89"/>
      <c r="N62" s="89"/>
    </row>
    <row r="63" spans="1:15" ht="15.75" x14ac:dyDescent="0.25">
      <c r="A63" s="2" t="s">
        <v>14</v>
      </c>
      <c r="B63" s="2"/>
      <c r="D63" s="45"/>
      <c r="E63" s="45"/>
      <c r="F63" s="49"/>
      <c r="G63" s="49"/>
      <c r="H63" s="47"/>
      <c r="J63" s="87"/>
      <c r="K63" s="87"/>
      <c r="L63" s="101"/>
      <c r="M63" s="101"/>
      <c r="N63" s="89"/>
    </row>
    <row r="64" spans="1:15" x14ac:dyDescent="0.2">
      <c r="C64" s="1"/>
      <c r="D64" s="45"/>
      <c r="E64" s="45"/>
      <c r="F64" s="47"/>
      <c r="G64" s="47"/>
      <c r="H64" s="47"/>
      <c r="J64" s="87"/>
      <c r="K64" s="87"/>
      <c r="L64" s="89"/>
      <c r="M64" s="89"/>
      <c r="N64" s="89"/>
    </row>
    <row r="65" spans="1:14" x14ac:dyDescent="0.2">
      <c r="A65" s="36" t="s">
        <v>93</v>
      </c>
      <c r="B65" s="36"/>
      <c r="C65" s="1" t="s">
        <v>170</v>
      </c>
      <c r="D65" s="47">
        <v>0</v>
      </c>
      <c r="E65" s="59">
        <v>0.22230949628232971</v>
      </c>
      <c r="F65" s="59">
        <v>0.50926018287366803</v>
      </c>
      <c r="G65" s="59">
        <v>0.50926018287366803</v>
      </c>
      <c r="H65" s="47">
        <v>8.8451407804459731E-3</v>
      </c>
      <c r="J65" s="10">
        <v>0</v>
      </c>
      <c r="K65" s="124">
        <v>0</v>
      </c>
      <c r="L65" s="88">
        <v>0.48191974315202768</v>
      </c>
      <c r="M65" s="88">
        <v>0.48191974315202768</v>
      </c>
      <c r="N65" s="121">
        <v>2.5999999999999999E-2</v>
      </c>
    </row>
    <row r="66" spans="1:14" x14ac:dyDescent="0.2">
      <c r="A66" s="4" t="s">
        <v>22</v>
      </c>
      <c r="C66" s="1" t="s">
        <v>170</v>
      </c>
      <c r="D66" s="60">
        <v>1.146967860531904</v>
      </c>
      <c r="E66" s="60">
        <v>1.1337088189809246</v>
      </c>
      <c r="F66" s="60">
        <v>0.58596279204871415</v>
      </c>
      <c r="G66" s="60">
        <v>0.58596279204871415</v>
      </c>
      <c r="H66" s="47">
        <v>0.40903254108834913</v>
      </c>
      <c r="J66" s="125">
        <v>0.73134463093174706</v>
      </c>
      <c r="K66" s="125">
        <v>0.9584549712841931</v>
      </c>
      <c r="L66" s="125">
        <v>0.62477329142065208</v>
      </c>
      <c r="M66" s="125">
        <v>0.62477329142065208</v>
      </c>
      <c r="N66" s="121">
        <v>0.46</v>
      </c>
    </row>
    <row r="67" spans="1:14" x14ac:dyDescent="0.2">
      <c r="C67" s="1"/>
      <c r="D67" s="45"/>
      <c r="E67" s="45"/>
      <c r="F67" s="47"/>
      <c r="G67" s="47"/>
      <c r="H67" s="47"/>
      <c r="J67" s="87"/>
      <c r="K67" s="87"/>
      <c r="L67" s="89"/>
      <c r="M67" s="89"/>
      <c r="N67" s="89"/>
    </row>
    <row r="68" spans="1:14" x14ac:dyDescent="0.2">
      <c r="A68" s="4" t="s">
        <v>15</v>
      </c>
      <c r="B68" s="4"/>
      <c r="D68" s="45"/>
      <c r="E68" s="45"/>
      <c r="F68" s="47"/>
      <c r="G68" s="47"/>
      <c r="H68" s="47"/>
      <c r="J68" s="87"/>
      <c r="K68" s="87"/>
      <c r="L68" s="89"/>
      <c r="M68" s="89"/>
      <c r="N68" s="89"/>
    </row>
    <row r="69" spans="1:14" x14ac:dyDescent="0.2">
      <c r="A69" t="s">
        <v>16</v>
      </c>
      <c r="C69" s="1" t="s">
        <v>170</v>
      </c>
      <c r="D69" s="46">
        <v>0</v>
      </c>
      <c r="E69" s="45">
        <v>1.1799905920493698</v>
      </c>
      <c r="F69" s="47">
        <v>4.6733575964334486</v>
      </c>
      <c r="G69" s="47">
        <v>4.6733575964334486</v>
      </c>
      <c r="H69" s="47">
        <v>0.71571565000442272</v>
      </c>
      <c r="J69" s="120">
        <v>8.5878679234372285E-2</v>
      </c>
      <c r="K69" s="6">
        <v>1.0038540836142991</v>
      </c>
      <c r="L69" s="3">
        <v>3.8280257806413824</v>
      </c>
      <c r="M69" s="3">
        <v>3.8280257806413824</v>
      </c>
      <c r="N69" s="3">
        <v>0.81</v>
      </c>
    </row>
    <row r="70" spans="1:14" x14ac:dyDescent="0.2">
      <c r="A70" t="s">
        <v>17</v>
      </c>
      <c r="C70" s="1" t="s">
        <v>170</v>
      </c>
      <c r="D70" s="46">
        <v>0.26481774800623464</v>
      </c>
      <c r="E70" s="45">
        <v>0.26746860367546477</v>
      </c>
      <c r="F70" s="47">
        <v>3.0654728965214869E-3</v>
      </c>
      <c r="G70" s="47">
        <v>3.0654728965214869E-3</v>
      </c>
      <c r="H70" s="47">
        <v>2.0388008578902366E-2</v>
      </c>
      <c r="J70" s="85">
        <v>0.18974425497296021</v>
      </c>
      <c r="K70" s="6">
        <v>0.16796667262477555</v>
      </c>
      <c r="L70" s="89">
        <v>1.2043834720755326E-3</v>
      </c>
      <c r="M70" s="89">
        <v>1.2043834720755326E-3</v>
      </c>
      <c r="N70" s="121">
        <v>1.4999999999999999E-2</v>
      </c>
    </row>
    <row r="71" spans="1:14" x14ac:dyDescent="0.2">
      <c r="A71" t="s">
        <v>18</v>
      </c>
      <c r="C71" s="1" t="s">
        <v>170</v>
      </c>
      <c r="D71" s="46">
        <v>8.7307292890417085E-3</v>
      </c>
      <c r="E71" s="45">
        <v>3.243978953591993E-2</v>
      </c>
      <c r="F71" s="47">
        <v>9.6453481431656824E-4</v>
      </c>
      <c r="G71" s="47">
        <v>9.6453481431656824E-4</v>
      </c>
      <c r="H71" s="47">
        <v>2.6310283430904729E-2</v>
      </c>
      <c r="J71" s="85">
        <v>1.8628329898786201E-2</v>
      </c>
      <c r="K71" s="6">
        <v>7.8681031019655429E-2</v>
      </c>
      <c r="L71" s="89">
        <v>7.6180386398540583E-3</v>
      </c>
      <c r="M71" s="89">
        <v>7.6180386398540583E-3</v>
      </c>
      <c r="N71" s="121">
        <v>1.4E-2</v>
      </c>
    </row>
    <row r="72" spans="1:14" x14ac:dyDescent="0.2">
      <c r="A72" t="s">
        <v>19</v>
      </c>
      <c r="C72" s="1" t="s">
        <v>170</v>
      </c>
      <c r="D72" s="46">
        <v>2.0965509812180629E-2</v>
      </c>
      <c r="E72" s="45">
        <v>2.0967061056643279E-2</v>
      </c>
      <c r="F72" s="47">
        <v>2.0182371152824456E-2</v>
      </c>
      <c r="G72" s="47">
        <v>2.0182371152824456E-2</v>
      </c>
      <c r="H72" s="47">
        <v>8.4398937364847833E-3</v>
      </c>
      <c r="J72" s="85">
        <v>9.6008195142444908E-3</v>
      </c>
      <c r="K72" s="6">
        <v>2.1651268211326822E-2</v>
      </c>
      <c r="L72" s="89">
        <v>6.4723899484936409E-4</v>
      </c>
      <c r="M72" s="89">
        <v>6.4723899484936409E-4</v>
      </c>
      <c r="N72" s="89">
        <v>9.9000000000000008E-3</v>
      </c>
    </row>
    <row r="73" spans="1:14" x14ac:dyDescent="0.2">
      <c r="A73" t="s">
        <v>20</v>
      </c>
      <c r="C73" s="1" t="s">
        <v>170</v>
      </c>
      <c r="D73" s="46">
        <v>1.5979659244864191E-5</v>
      </c>
      <c r="E73" s="45">
        <v>0</v>
      </c>
      <c r="F73" s="59">
        <v>0</v>
      </c>
      <c r="G73" s="59">
        <v>0</v>
      </c>
      <c r="H73" s="47">
        <v>2.6014999513628147E-2</v>
      </c>
      <c r="J73" s="43">
        <v>3.746701534207952E-6</v>
      </c>
      <c r="K73" s="6">
        <v>0.10488359298489362</v>
      </c>
      <c r="L73" s="124">
        <v>0</v>
      </c>
      <c r="M73" s="124">
        <v>0</v>
      </c>
      <c r="N73" s="121">
        <v>3.5000000000000003E-2</v>
      </c>
    </row>
    <row r="74" spans="1:14" x14ac:dyDescent="0.2">
      <c r="A74" t="s">
        <v>72</v>
      </c>
      <c r="C74" s="1" t="s">
        <v>170</v>
      </c>
      <c r="D74" s="46">
        <v>0.43133433252315861</v>
      </c>
      <c r="E74" s="45">
        <v>0.52900342674234779</v>
      </c>
      <c r="F74" s="47">
        <v>0.16107690800702443</v>
      </c>
      <c r="G74" s="47">
        <v>0.16107690800702443</v>
      </c>
      <c r="H74" s="47">
        <v>1.6849818667030819E-2</v>
      </c>
      <c r="J74" s="85">
        <v>0.3761898538975969</v>
      </c>
      <c r="K74" s="6">
        <v>0.3876704173663964</v>
      </c>
      <c r="L74" s="121">
        <v>0.46861935876074406</v>
      </c>
      <c r="M74" s="121">
        <v>0.46861935876074406</v>
      </c>
      <c r="N74" s="121">
        <v>1.4999999999999999E-2</v>
      </c>
    </row>
    <row r="75" spans="1:14" x14ac:dyDescent="0.2">
      <c r="A75" t="s">
        <v>73</v>
      </c>
      <c r="C75" s="1" t="s">
        <v>170</v>
      </c>
      <c r="D75" s="46">
        <v>0</v>
      </c>
      <c r="E75" s="45">
        <v>0</v>
      </c>
      <c r="F75" s="47">
        <v>0.21583423429999207</v>
      </c>
      <c r="G75" s="47">
        <v>0.21583423429999207</v>
      </c>
      <c r="H75" s="47">
        <v>0</v>
      </c>
      <c r="J75" s="43">
        <v>0</v>
      </c>
      <c r="K75" s="13">
        <v>0</v>
      </c>
      <c r="L75" s="121">
        <v>8.9211240184205981E-2</v>
      </c>
      <c r="M75" s="121">
        <v>8.9211240184205981E-2</v>
      </c>
      <c r="N75" s="10">
        <v>0</v>
      </c>
    </row>
    <row r="76" spans="1:14" x14ac:dyDescent="0.2">
      <c r="A76" t="s">
        <v>113</v>
      </c>
      <c r="C76" s="1" t="s">
        <v>170</v>
      </c>
      <c r="D76" s="46">
        <v>0</v>
      </c>
      <c r="E76" s="45">
        <v>0</v>
      </c>
      <c r="F76" s="47">
        <v>0</v>
      </c>
      <c r="G76" s="47">
        <v>0</v>
      </c>
      <c r="H76" s="47">
        <v>0</v>
      </c>
      <c r="J76" s="43">
        <v>0</v>
      </c>
      <c r="K76" s="13">
        <v>0</v>
      </c>
      <c r="L76" s="10">
        <v>0</v>
      </c>
      <c r="M76" s="10">
        <v>0</v>
      </c>
      <c r="N76" s="10">
        <v>0</v>
      </c>
    </row>
    <row r="77" spans="1:14" x14ac:dyDescent="0.2">
      <c r="A77" t="s">
        <v>74</v>
      </c>
      <c r="C77" s="1" t="s">
        <v>170</v>
      </c>
      <c r="D77" s="46">
        <v>2.0341929753082835</v>
      </c>
      <c r="E77" s="45">
        <v>1.5366875068138769E-2</v>
      </c>
      <c r="F77" s="47">
        <v>0</v>
      </c>
      <c r="G77" s="47">
        <v>0</v>
      </c>
      <c r="H77" s="47">
        <v>0</v>
      </c>
      <c r="J77" s="83">
        <v>2.4268982209883152</v>
      </c>
      <c r="K77" s="6">
        <v>5.1091285118504831E-3</v>
      </c>
      <c r="L77" s="10">
        <v>0</v>
      </c>
      <c r="M77" s="10">
        <v>0</v>
      </c>
      <c r="N77" s="10">
        <v>0</v>
      </c>
    </row>
    <row r="78" spans="1:14" x14ac:dyDescent="0.2">
      <c r="C78" s="1"/>
      <c r="D78" s="46"/>
      <c r="E78" s="45"/>
      <c r="F78" s="47"/>
      <c r="G78" s="47"/>
      <c r="H78" s="47"/>
      <c r="J78" s="85"/>
      <c r="K78" s="87"/>
      <c r="L78" s="89"/>
      <c r="M78" s="89"/>
      <c r="N78" s="89"/>
    </row>
    <row r="79" spans="1:14" x14ac:dyDescent="0.2">
      <c r="A79" s="37" t="s">
        <v>75</v>
      </c>
      <c r="B79" s="37"/>
      <c r="C79" s="1" t="s">
        <v>170</v>
      </c>
      <c r="D79" s="51">
        <v>2.760057274598144</v>
      </c>
      <c r="E79" s="51">
        <v>2.0452363481278844</v>
      </c>
      <c r="F79" s="61">
        <v>5.0744811176041269</v>
      </c>
      <c r="G79" s="61">
        <v>5.0744811176041269</v>
      </c>
      <c r="H79" s="54">
        <v>0.81371865393137355</v>
      </c>
      <c r="J79" s="118">
        <v>3.1069439052078094</v>
      </c>
      <c r="K79" s="84">
        <v>1.7698161943331976</v>
      </c>
      <c r="L79" s="131">
        <v>4.3924497353152638</v>
      </c>
      <c r="M79" s="131">
        <v>4.3924497353152638</v>
      </c>
      <c r="N79" s="126">
        <f>SUM(N69:N77)</f>
        <v>0.89890000000000014</v>
      </c>
    </row>
    <row r="80" spans="1:14" x14ac:dyDescent="0.2">
      <c r="A80" s="38" t="s">
        <v>21</v>
      </c>
      <c r="B80" s="38"/>
      <c r="C80" s="1"/>
      <c r="D80" s="52"/>
      <c r="E80" s="52"/>
      <c r="F80" s="62"/>
      <c r="G80" s="62"/>
      <c r="H80" s="47"/>
      <c r="J80" s="92"/>
      <c r="K80" s="92"/>
      <c r="L80" s="102"/>
      <c r="M80" s="102"/>
      <c r="N80" s="89"/>
    </row>
    <row r="81" spans="1:14" x14ac:dyDescent="0.2">
      <c r="A81" t="s">
        <v>124</v>
      </c>
      <c r="C81" s="1" t="s">
        <v>170</v>
      </c>
      <c r="D81" s="46">
        <v>1.4354006361440024</v>
      </c>
      <c r="E81" s="46">
        <v>1.4795090627265428</v>
      </c>
      <c r="F81" s="47">
        <v>5.6408736848209212E-2</v>
      </c>
      <c r="G81" s="47">
        <v>5.6408736848209212E-2</v>
      </c>
      <c r="H81" s="47">
        <v>1.2230280479130948E-2</v>
      </c>
      <c r="J81" s="120">
        <v>2.0161551794177712</v>
      </c>
      <c r="K81" s="120">
        <v>2.9905532944375088</v>
      </c>
      <c r="L81" s="121">
        <v>0.1602876</v>
      </c>
      <c r="M81" s="121">
        <v>0.1602876</v>
      </c>
      <c r="N81" s="121">
        <v>1.0999999999999999E-2</v>
      </c>
    </row>
    <row r="82" spans="1:14" x14ac:dyDescent="0.2">
      <c r="A82" s="37" t="s">
        <v>76</v>
      </c>
      <c r="B82" s="37"/>
      <c r="C82" s="1" t="s">
        <v>170</v>
      </c>
      <c r="D82" s="51">
        <v>1.4354006361440024</v>
      </c>
      <c r="E82" s="63">
        <v>1.4795090627265428</v>
      </c>
      <c r="F82" s="63">
        <v>5.6408736848209212E-2</v>
      </c>
      <c r="G82" s="63">
        <v>5.6408736848209212E-2</v>
      </c>
      <c r="H82" s="54">
        <v>1.2230280479130948E-2</v>
      </c>
      <c r="J82" s="118">
        <v>2.0161551794177712</v>
      </c>
      <c r="K82" s="127">
        <v>2.9905532944375088</v>
      </c>
      <c r="L82" s="126">
        <v>0.1602876</v>
      </c>
      <c r="M82" s="127">
        <v>0.1602876</v>
      </c>
      <c r="N82" s="126">
        <v>1.0999999999999999E-2</v>
      </c>
    </row>
    <row r="83" spans="1:14" x14ac:dyDescent="0.2">
      <c r="A83" s="37"/>
      <c r="B83" s="37"/>
      <c r="C83" s="1"/>
      <c r="D83" s="51"/>
      <c r="E83" s="51"/>
      <c r="F83" s="63"/>
      <c r="G83" s="63"/>
      <c r="H83" s="47"/>
      <c r="J83" s="91"/>
      <c r="K83" s="91"/>
      <c r="L83" s="103"/>
      <c r="M83" s="103"/>
      <c r="N83" s="89"/>
    </row>
    <row r="84" spans="1:14" x14ac:dyDescent="0.2">
      <c r="A84" s="38" t="s">
        <v>174</v>
      </c>
      <c r="C84" s="1" t="s">
        <v>170</v>
      </c>
      <c r="D84" s="47">
        <v>0</v>
      </c>
      <c r="E84" s="47">
        <v>0</v>
      </c>
      <c r="F84" s="47">
        <v>0.17131008976251436</v>
      </c>
      <c r="G84" s="47">
        <v>0.17131008976251436</v>
      </c>
      <c r="H84" s="47">
        <v>0</v>
      </c>
      <c r="J84" s="10">
        <v>0</v>
      </c>
      <c r="K84" s="10">
        <v>0</v>
      </c>
      <c r="L84" s="3">
        <v>0.18040349467716207</v>
      </c>
      <c r="M84" s="3">
        <v>0.18040349467716207</v>
      </c>
      <c r="N84" s="10">
        <v>0</v>
      </c>
    </row>
    <row r="85" spans="1:14" x14ac:dyDescent="0.2">
      <c r="A85" s="37"/>
      <c r="B85" s="37"/>
      <c r="C85" s="1"/>
      <c r="D85" s="64"/>
      <c r="E85" s="64"/>
      <c r="F85" s="65"/>
      <c r="G85" s="65"/>
      <c r="H85" s="47"/>
      <c r="J85" s="104"/>
      <c r="K85" s="104"/>
      <c r="L85" s="105"/>
      <c r="M85" s="105"/>
      <c r="N85" s="89"/>
    </row>
    <row r="86" spans="1:14" x14ac:dyDescent="0.2">
      <c r="A86" s="37" t="s">
        <v>199</v>
      </c>
      <c r="B86" s="37"/>
      <c r="C86" s="1" t="s">
        <v>170</v>
      </c>
      <c r="D86" s="66">
        <v>4.1954579107421459</v>
      </c>
      <c r="E86" s="66">
        <v>3.5247454108544272</v>
      </c>
      <c r="F86" s="67">
        <v>5.3021999442148502</v>
      </c>
      <c r="G86" s="67">
        <v>5.3021999442148502</v>
      </c>
      <c r="H86" s="68">
        <v>0.82594893441050443</v>
      </c>
      <c r="J86" s="129">
        <v>5.1230990846255811</v>
      </c>
      <c r="K86" s="129">
        <v>4.7603694887707064</v>
      </c>
      <c r="L86" s="130">
        <f>L79+L82</f>
        <v>4.552737335315264</v>
      </c>
      <c r="M86" s="130">
        <v>4.552737335315264</v>
      </c>
      <c r="N86" s="128">
        <f>N79+N82+N84</f>
        <v>0.90990000000000015</v>
      </c>
    </row>
    <row r="87" spans="1:14" x14ac:dyDescent="0.2">
      <c r="A87" s="37"/>
      <c r="B87" s="37"/>
      <c r="C87" s="1"/>
      <c r="D87" s="69"/>
      <c r="E87" s="69"/>
      <c r="F87" s="68"/>
      <c r="G87" s="68"/>
      <c r="H87" s="47"/>
      <c r="J87" s="107"/>
      <c r="K87" s="107"/>
      <c r="L87" s="106"/>
      <c r="M87" s="106"/>
      <c r="N87" s="89"/>
    </row>
    <row r="88" spans="1:14" x14ac:dyDescent="0.2">
      <c r="D88" s="45"/>
      <c r="E88" s="45"/>
      <c r="F88" s="47"/>
      <c r="G88" s="47"/>
      <c r="H88" s="47"/>
      <c r="J88" s="87"/>
      <c r="K88" s="87"/>
      <c r="L88" s="87"/>
      <c r="M88" s="87"/>
      <c r="N88" s="89"/>
    </row>
    <row r="89" spans="1:14" x14ac:dyDescent="0.2">
      <c r="C89" s="1"/>
      <c r="D89" s="69"/>
      <c r="E89" s="69"/>
      <c r="F89" s="68"/>
      <c r="G89" s="68"/>
      <c r="H89" s="47"/>
      <c r="J89" s="107"/>
      <c r="K89" s="107"/>
      <c r="L89" s="106"/>
      <c r="M89" s="106"/>
      <c r="N89" s="89"/>
    </row>
    <row r="90" spans="1:14" ht="15.75" x14ac:dyDescent="0.25">
      <c r="A90" s="30" t="s">
        <v>23</v>
      </c>
      <c r="B90" s="30"/>
      <c r="D90" s="45"/>
      <c r="E90" s="45"/>
      <c r="F90" s="49"/>
      <c r="G90" s="49"/>
      <c r="H90" s="47"/>
      <c r="J90" s="87"/>
      <c r="K90" s="87"/>
      <c r="L90" s="101"/>
      <c r="M90" s="101"/>
      <c r="N90" s="89"/>
    </row>
    <row r="91" spans="1:14" x14ac:dyDescent="0.2">
      <c r="D91" s="45"/>
      <c r="E91" s="45"/>
      <c r="F91" s="47"/>
      <c r="G91" s="47"/>
      <c r="H91" s="47"/>
      <c r="J91" s="87"/>
      <c r="K91" s="87"/>
      <c r="L91" s="89"/>
      <c r="M91" s="89"/>
      <c r="N91" s="89"/>
    </row>
    <row r="92" spans="1:14" ht="15.75" x14ac:dyDescent="0.25">
      <c r="A92" s="39" t="s">
        <v>77</v>
      </c>
      <c r="B92" s="39"/>
      <c r="C92" t="s">
        <v>171</v>
      </c>
      <c r="D92" s="52">
        <v>34.07180060376119</v>
      </c>
      <c r="E92" s="52">
        <v>36.104500119694642</v>
      </c>
      <c r="F92" s="79">
        <v>6.7516939165542338</v>
      </c>
      <c r="G92" s="79">
        <v>6.7516939165542338</v>
      </c>
      <c r="H92" s="52">
        <v>0.32259235936474961</v>
      </c>
      <c r="J92" s="23">
        <v>36.809813064606033</v>
      </c>
      <c r="K92" s="23">
        <v>36.020317090919562</v>
      </c>
      <c r="L92" s="23">
        <v>6.1374473712399347</v>
      </c>
      <c r="M92" s="23">
        <v>6.1374473712399347</v>
      </c>
      <c r="N92" s="23">
        <v>0.32259235936474961</v>
      </c>
    </row>
    <row r="93" spans="1:14" x14ac:dyDescent="0.2">
      <c r="A93" t="s">
        <v>184</v>
      </c>
      <c r="C93" t="s">
        <v>171</v>
      </c>
      <c r="D93" s="46">
        <v>6.6433163252082315E-4</v>
      </c>
      <c r="E93" s="45">
        <v>0.25122955135077357</v>
      </c>
      <c r="F93" s="80">
        <v>2.9810498874778837</v>
      </c>
      <c r="G93" s="80">
        <v>2.9810498874778837</v>
      </c>
      <c r="H93" s="45">
        <v>7.2157000049456979E-2</v>
      </c>
      <c r="J93" s="43">
        <v>0</v>
      </c>
      <c r="K93" s="13">
        <v>0</v>
      </c>
      <c r="L93" s="132">
        <v>1.1904312847098399</v>
      </c>
      <c r="M93" s="132">
        <v>1.1904312847098399</v>
      </c>
      <c r="N93" s="6">
        <v>1.6E-2</v>
      </c>
    </row>
    <row r="94" spans="1:14" x14ac:dyDescent="0.2">
      <c r="A94" t="s">
        <v>185</v>
      </c>
      <c r="D94" s="46"/>
      <c r="E94" s="45"/>
      <c r="F94" s="80"/>
      <c r="G94" s="80"/>
      <c r="H94" s="45"/>
      <c r="J94" s="43">
        <v>0</v>
      </c>
      <c r="K94" s="18">
        <v>0.23096276534128277</v>
      </c>
      <c r="L94" s="132">
        <v>1.8466888165778443</v>
      </c>
      <c r="M94" s="132">
        <v>1.8466888165778443</v>
      </c>
      <c r="N94" s="6">
        <v>9.5000000000000001E-2</v>
      </c>
    </row>
    <row r="95" spans="1:14" x14ac:dyDescent="0.2">
      <c r="A95" t="s">
        <v>79</v>
      </c>
      <c r="C95" t="s">
        <v>171</v>
      </c>
      <c r="D95" s="46">
        <v>34.071136272128669</v>
      </c>
      <c r="E95" s="45">
        <v>35.805443422838685</v>
      </c>
      <c r="F95" s="80">
        <v>3.6553572396825635</v>
      </c>
      <c r="G95" s="80">
        <v>3.6553572396825635</v>
      </c>
      <c r="H95" s="45">
        <v>1.476710400412516E-2</v>
      </c>
      <c r="J95" s="83">
        <v>36.809813064606033</v>
      </c>
      <c r="K95" s="18">
        <v>35.492543794715736</v>
      </c>
      <c r="L95" s="132">
        <v>2.6275262843674452</v>
      </c>
      <c r="M95" s="132">
        <v>2.6275262843674452</v>
      </c>
      <c r="N95" s="6">
        <v>9.1999999999999998E-2</v>
      </c>
    </row>
    <row r="96" spans="1:14" x14ac:dyDescent="0.2">
      <c r="A96" t="s">
        <v>158</v>
      </c>
      <c r="C96" t="s">
        <v>171</v>
      </c>
      <c r="D96" s="46">
        <v>0</v>
      </c>
      <c r="E96" s="45">
        <v>4.7827145505182911E-2</v>
      </c>
      <c r="F96" s="80">
        <v>0.11528678939378605</v>
      </c>
      <c r="G96" s="80">
        <v>0.11528678939378605</v>
      </c>
      <c r="H96" s="45">
        <v>0.2356682553111675</v>
      </c>
      <c r="J96" s="43">
        <v>0</v>
      </c>
      <c r="K96" s="13">
        <v>0</v>
      </c>
      <c r="L96" s="132">
        <v>0.42405280195240591</v>
      </c>
      <c r="M96" s="132">
        <v>0.42405280195240591</v>
      </c>
      <c r="N96" s="18">
        <v>0.28000000000000003</v>
      </c>
    </row>
    <row r="97" spans="1:14" x14ac:dyDescent="0.2">
      <c r="A97" t="s">
        <v>186</v>
      </c>
      <c r="D97" s="46"/>
      <c r="E97" s="45"/>
      <c r="F97" s="80"/>
      <c r="G97" s="80"/>
      <c r="H97" s="45"/>
      <c r="J97" s="43">
        <v>0</v>
      </c>
      <c r="K97" s="6">
        <v>4.4197174056028042E-2</v>
      </c>
      <c r="L97" s="133">
        <v>2.4068109714610951E-2</v>
      </c>
      <c r="M97" s="133">
        <v>2.4068109714610951E-2</v>
      </c>
      <c r="N97" s="13">
        <v>0</v>
      </c>
    </row>
    <row r="98" spans="1:14" x14ac:dyDescent="0.2">
      <c r="A98" t="s">
        <v>187</v>
      </c>
      <c r="D98" s="46"/>
      <c r="E98" s="45"/>
      <c r="F98" s="80"/>
      <c r="G98" s="80"/>
      <c r="H98" s="45"/>
      <c r="J98" s="43">
        <v>0</v>
      </c>
      <c r="K98" s="6">
        <v>0.25261335680651309</v>
      </c>
      <c r="L98" s="133">
        <v>2.4680073917787582E-2</v>
      </c>
      <c r="M98" s="133">
        <v>2.4680073917787582E-2</v>
      </c>
      <c r="N98" s="87">
        <v>2.9999999999999997E-4</v>
      </c>
    </row>
    <row r="99" spans="1:14" x14ac:dyDescent="0.2">
      <c r="D99" s="46"/>
      <c r="E99" s="45"/>
      <c r="F99" s="80"/>
      <c r="G99" s="80"/>
      <c r="H99" s="45"/>
      <c r="J99" s="85"/>
      <c r="K99" s="87"/>
      <c r="L99" s="108"/>
      <c r="M99" s="108"/>
      <c r="N99" s="87"/>
    </row>
    <row r="100" spans="1:14" x14ac:dyDescent="0.2">
      <c r="A100" s="20" t="s">
        <v>172</v>
      </c>
      <c r="D100" s="45">
        <v>3.7979508635914776</v>
      </c>
      <c r="E100" s="45">
        <v>2.4155456686927508</v>
      </c>
      <c r="F100" s="78">
        <v>1.3644850839098046</v>
      </c>
      <c r="G100" s="78">
        <v>1.3644850839098046</v>
      </c>
      <c r="H100" s="45">
        <v>0.15134894183386774</v>
      </c>
      <c r="J100" s="18">
        <v>0.63035928565113142</v>
      </c>
      <c r="K100" s="18">
        <v>1.1462776244531183</v>
      </c>
      <c r="L100" s="18">
        <v>0.66724314413052876</v>
      </c>
      <c r="M100" s="18">
        <v>0.66724314413052876</v>
      </c>
      <c r="N100" s="18">
        <v>0.22</v>
      </c>
    </row>
    <row r="101" spans="1:14" x14ac:dyDescent="0.2">
      <c r="A101" s="20"/>
      <c r="D101" s="45"/>
      <c r="E101" s="45"/>
      <c r="F101" s="45"/>
      <c r="G101" s="45"/>
      <c r="H101" s="45"/>
      <c r="J101" s="87"/>
      <c r="K101" s="87"/>
      <c r="L101" s="87"/>
      <c r="M101" s="87"/>
      <c r="N101" s="87"/>
    </row>
    <row r="102" spans="1:14" ht="15.75" x14ac:dyDescent="0.25">
      <c r="A102" s="30" t="s">
        <v>190</v>
      </c>
      <c r="B102" s="2"/>
      <c r="C102" s="11"/>
      <c r="D102" s="55"/>
      <c r="E102" s="55"/>
      <c r="F102" s="49"/>
      <c r="G102" s="49"/>
      <c r="H102" s="55"/>
      <c r="J102" s="93"/>
      <c r="K102" s="93"/>
      <c r="L102" s="101"/>
      <c r="M102" s="101"/>
      <c r="N102" s="93"/>
    </row>
    <row r="103" spans="1:14" x14ac:dyDescent="0.2">
      <c r="D103" s="45"/>
      <c r="E103" s="45"/>
      <c r="F103" s="47"/>
      <c r="G103" s="47"/>
      <c r="H103" s="45"/>
      <c r="J103" s="87"/>
      <c r="K103" s="87"/>
      <c r="L103" s="89"/>
      <c r="M103" s="89"/>
      <c r="N103" s="87"/>
    </row>
    <row r="104" spans="1:14" x14ac:dyDescent="0.2">
      <c r="A104" s="1" t="s">
        <v>80</v>
      </c>
      <c r="B104" s="1"/>
      <c r="C104" s="1" t="s">
        <v>167</v>
      </c>
      <c r="D104" s="71">
        <v>0.69303865116898833</v>
      </c>
      <c r="E104" s="45">
        <v>3.6444517683411419</v>
      </c>
      <c r="F104" s="70">
        <v>0</v>
      </c>
      <c r="G104" s="70">
        <v>0</v>
      </c>
      <c r="H104" s="70">
        <v>0</v>
      </c>
      <c r="J104" s="137">
        <v>1.6654137512288207</v>
      </c>
      <c r="K104" s="18">
        <v>3.0174618679588892</v>
      </c>
      <c r="L104" s="133">
        <v>5.8927477571834461E-2</v>
      </c>
      <c r="M104" s="133">
        <v>5.8927477571834461E-2</v>
      </c>
      <c r="N104" s="43">
        <v>0</v>
      </c>
    </row>
    <row r="105" spans="1:14" x14ac:dyDescent="0.2">
      <c r="A105" s="5" t="s">
        <v>81</v>
      </c>
      <c r="B105" s="5"/>
      <c r="C105" s="1" t="s">
        <v>167</v>
      </c>
      <c r="D105" s="71">
        <v>0.13818619393430562</v>
      </c>
      <c r="E105" s="45">
        <v>0.15536122939263514</v>
      </c>
      <c r="F105" s="46">
        <v>0.1098279393292538</v>
      </c>
      <c r="G105" s="46">
        <v>0.1098279393292538</v>
      </c>
      <c r="H105" s="71">
        <v>0</v>
      </c>
      <c r="J105" s="109">
        <v>6.312757593429796E-4</v>
      </c>
      <c r="K105" s="6">
        <v>9.9487749692492897E-2</v>
      </c>
      <c r="L105" s="120">
        <v>0.14624434483774493</v>
      </c>
      <c r="M105" s="120">
        <v>0.14624434483774493</v>
      </c>
      <c r="N105" s="135">
        <v>0</v>
      </c>
    </row>
    <row r="106" spans="1:14" x14ac:dyDescent="0.2">
      <c r="A106" s="5" t="s">
        <v>94</v>
      </c>
      <c r="B106" s="5"/>
      <c r="C106" s="1" t="s">
        <v>167</v>
      </c>
      <c r="D106" s="70">
        <v>0</v>
      </c>
      <c r="E106" s="70">
        <v>0</v>
      </c>
      <c r="F106" s="70">
        <v>0</v>
      </c>
      <c r="G106" s="70">
        <v>0</v>
      </c>
      <c r="H106" s="71">
        <v>0.88905273651324068</v>
      </c>
      <c r="J106" s="134">
        <v>0</v>
      </c>
      <c r="K106" s="134">
        <v>0</v>
      </c>
      <c r="L106" s="134">
        <v>0</v>
      </c>
      <c r="M106" s="134">
        <v>0</v>
      </c>
      <c r="N106" s="137">
        <v>0.14000000000000001</v>
      </c>
    </row>
    <row r="107" spans="1:14" x14ac:dyDescent="0.2">
      <c r="A107" s="1" t="s">
        <v>24</v>
      </c>
      <c r="B107" s="1"/>
      <c r="C107" s="1" t="s">
        <v>167</v>
      </c>
      <c r="D107" s="70">
        <v>0</v>
      </c>
      <c r="E107" s="45">
        <v>3.5891719986622665</v>
      </c>
      <c r="F107" s="46">
        <v>0</v>
      </c>
      <c r="G107" s="46">
        <v>0</v>
      </c>
      <c r="H107" s="72">
        <v>0</v>
      </c>
      <c r="J107" s="134">
        <v>0</v>
      </c>
      <c r="K107" s="18">
        <v>4.8187469733242585</v>
      </c>
      <c r="L107" s="120">
        <v>0.36469731909774084</v>
      </c>
      <c r="M107" s="120">
        <v>0.36469731909774084</v>
      </c>
      <c r="N107" s="136">
        <v>0</v>
      </c>
    </row>
    <row r="108" spans="1:14" x14ac:dyDescent="0.2">
      <c r="A108" s="1" t="s">
        <v>25</v>
      </c>
      <c r="B108" s="1"/>
      <c r="C108" s="1" t="s">
        <v>167</v>
      </c>
      <c r="D108" s="71">
        <v>1.7986850334642721</v>
      </c>
      <c r="E108" s="45">
        <v>4.4046191529080456</v>
      </c>
      <c r="F108" s="46">
        <v>0</v>
      </c>
      <c r="G108" s="46">
        <v>0</v>
      </c>
      <c r="H108" s="72">
        <v>0</v>
      </c>
      <c r="J108" s="138">
        <v>0.907977979625467</v>
      </c>
      <c r="K108" s="18">
        <v>3.8238328357690738</v>
      </c>
      <c r="L108" s="43">
        <v>0</v>
      </c>
      <c r="M108" s="43">
        <v>0</v>
      </c>
      <c r="N108" s="136">
        <v>0</v>
      </c>
    </row>
    <row r="109" spans="1:14" x14ac:dyDescent="0.2">
      <c r="A109" s="1" t="s">
        <v>110</v>
      </c>
      <c r="B109" s="1"/>
      <c r="C109" s="1" t="s">
        <v>167</v>
      </c>
      <c r="D109" s="71">
        <v>0</v>
      </c>
      <c r="E109" s="45">
        <v>0</v>
      </c>
      <c r="F109" s="46">
        <v>0.25761295338447449</v>
      </c>
      <c r="G109" s="46">
        <v>0.25761295338447449</v>
      </c>
      <c r="H109" s="72">
        <v>0</v>
      </c>
      <c r="J109" s="135">
        <v>0</v>
      </c>
      <c r="K109" s="13">
        <v>0</v>
      </c>
      <c r="L109" s="43">
        <v>0</v>
      </c>
      <c r="M109" s="43">
        <v>0</v>
      </c>
      <c r="N109" s="136">
        <v>0</v>
      </c>
    </row>
    <row r="110" spans="1:14" x14ac:dyDescent="0.2">
      <c r="A110" s="5" t="s">
        <v>82</v>
      </c>
      <c r="B110" s="5"/>
      <c r="C110" s="1" t="s">
        <v>167</v>
      </c>
      <c r="D110" s="71">
        <v>0</v>
      </c>
      <c r="E110" s="45">
        <v>1.6106318146808875E-2</v>
      </c>
      <c r="F110" s="46">
        <v>0</v>
      </c>
      <c r="G110" s="46">
        <v>0.63211259153109389</v>
      </c>
      <c r="H110" s="72">
        <v>0</v>
      </c>
      <c r="J110" s="135">
        <v>0</v>
      </c>
      <c r="K110" s="6">
        <v>0.82528460869359566</v>
      </c>
      <c r="L110" s="83">
        <v>0.63231430945675604</v>
      </c>
      <c r="M110" s="83">
        <v>0.63231430945675604</v>
      </c>
      <c r="N110" s="136">
        <v>0</v>
      </c>
    </row>
    <row r="111" spans="1:14" x14ac:dyDescent="0.2">
      <c r="A111" s="1" t="s">
        <v>53</v>
      </c>
      <c r="B111" s="1"/>
      <c r="C111" s="1" t="s">
        <v>167</v>
      </c>
      <c r="D111" s="71">
        <v>0</v>
      </c>
      <c r="E111" s="45">
        <v>1.5603786697681392</v>
      </c>
      <c r="F111" s="46">
        <v>0</v>
      </c>
      <c r="G111" s="46">
        <v>0</v>
      </c>
      <c r="H111" s="72">
        <v>0</v>
      </c>
      <c r="J111" s="135">
        <v>0</v>
      </c>
      <c r="K111" s="18">
        <v>2.7526943777495476</v>
      </c>
      <c r="L111" s="120">
        <v>4.8220745676233731E-2</v>
      </c>
      <c r="M111" s="120">
        <v>4.8220745676233731E-2</v>
      </c>
      <c r="N111" s="136">
        <v>0</v>
      </c>
    </row>
    <row r="112" spans="1:14" x14ac:dyDescent="0.2">
      <c r="A112" s="5" t="s">
        <v>83</v>
      </c>
      <c r="B112" s="5"/>
      <c r="C112" s="1" t="s">
        <v>167</v>
      </c>
      <c r="D112" s="71">
        <v>0.1263759993532228</v>
      </c>
      <c r="E112" s="45">
        <v>0.21929067105588781</v>
      </c>
      <c r="F112" s="46">
        <v>0.27437381235804509</v>
      </c>
      <c r="G112" s="46">
        <v>0.27437381235804509</v>
      </c>
      <c r="H112" s="72">
        <v>0</v>
      </c>
      <c r="J112" s="138">
        <v>1.6229993677515795E-2</v>
      </c>
      <c r="K112" s="6">
        <v>0.20500139147988553</v>
      </c>
      <c r="L112" s="120">
        <v>0.2665970130101894</v>
      </c>
      <c r="M112" s="120">
        <v>0.2665970130101894</v>
      </c>
      <c r="N112" s="136">
        <v>0</v>
      </c>
    </row>
    <row r="113" spans="1:14" x14ac:dyDescent="0.2">
      <c r="A113" s="5" t="s">
        <v>102</v>
      </c>
      <c r="B113" s="5"/>
      <c r="C113" s="1" t="s">
        <v>167</v>
      </c>
      <c r="D113" s="71">
        <v>0</v>
      </c>
      <c r="E113" s="45">
        <v>9.6893310211604842</v>
      </c>
      <c r="F113" s="46">
        <v>0</v>
      </c>
      <c r="G113" s="46">
        <v>0.58089169754330983</v>
      </c>
      <c r="H113" s="72">
        <v>0</v>
      </c>
      <c r="J113" s="135">
        <v>0</v>
      </c>
      <c r="K113" s="18">
        <v>8.2297529632169475</v>
      </c>
      <c r="L113" s="83">
        <v>1.7160451672271373</v>
      </c>
      <c r="M113" s="83">
        <v>1.7160451672271373</v>
      </c>
      <c r="N113" s="136">
        <v>0</v>
      </c>
    </row>
    <row r="114" spans="1:14" x14ac:dyDescent="0.2">
      <c r="A114" s="17" t="s">
        <v>145</v>
      </c>
      <c r="B114" s="5"/>
      <c r="C114" s="1" t="s">
        <v>167</v>
      </c>
      <c r="D114" s="71">
        <v>0</v>
      </c>
      <c r="E114" s="45">
        <v>0</v>
      </c>
      <c r="F114" s="46">
        <v>0</v>
      </c>
      <c r="G114" s="46">
        <v>0</v>
      </c>
      <c r="H114" s="71">
        <v>0.35723750015260081</v>
      </c>
      <c r="J114" s="135">
        <v>0</v>
      </c>
      <c r="K114" s="13">
        <v>0</v>
      </c>
      <c r="L114" s="43">
        <v>0</v>
      </c>
      <c r="M114" s="43">
        <v>0</v>
      </c>
      <c r="N114" s="137">
        <v>0.65</v>
      </c>
    </row>
    <row r="115" spans="1:14" x14ac:dyDescent="0.2">
      <c r="A115" s="5" t="s">
        <v>103</v>
      </c>
      <c r="B115" s="5"/>
      <c r="C115" s="1" t="s">
        <v>167</v>
      </c>
      <c r="D115" s="71">
        <v>0</v>
      </c>
      <c r="E115" s="45">
        <v>3.2432694785303311</v>
      </c>
      <c r="F115" s="46">
        <v>0</v>
      </c>
      <c r="G115" s="46">
        <v>0</v>
      </c>
      <c r="H115" s="71">
        <v>0</v>
      </c>
      <c r="J115" s="135">
        <v>0</v>
      </c>
      <c r="K115" s="18">
        <v>2.4926623026123886</v>
      </c>
      <c r="L115" s="85">
        <v>1.2657624551489E-2</v>
      </c>
      <c r="M115" s="85">
        <v>1.2657624551489E-2</v>
      </c>
      <c r="N115" s="135">
        <v>0</v>
      </c>
    </row>
    <row r="116" spans="1:14" x14ac:dyDescent="0.2">
      <c r="A116" s="1" t="s">
        <v>26</v>
      </c>
      <c r="B116" s="1"/>
      <c r="C116" s="1" t="s">
        <v>167</v>
      </c>
      <c r="D116" s="71">
        <v>1.6173990224570836</v>
      </c>
      <c r="E116" s="45">
        <v>7.7812143521177273</v>
      </c>
      <c r="F116" s="71">
        <v>0</v>
      </c>
      <c r="G116" s="71">
        <v>0</v>
      </c>
      <c r="H116" s="71">
        <v>0</v>
      </c>
      <c r="J116" s="137">
        <v>0.25055744017173498</v>
      </c>
      <c r="K116" s="18">
        <v>9.105501256948477</v>
      </c>
      <c r="L116" s="109">
        <v>1.3344329220479307E-2</v>
      </c>
      <c r="M116" s="109">
        <v>1.3344329220479307E-2</v>
      </c>
      <c r="N116" s="135">
        <v>0</v>
      </c>
    </row>
    <row r="117" spans="1:14" x14ac:dyDescent="0.2">
      <c r="A117" s="5" t="s">
        <v>144</v>
      </c>
      <c r="B117" s="5"/>
      <c r="C117" s="1" t="s">
        <v>167</v>
      </c>
      <c r="D117" s="71">
        <v>0</v>
      </c>
      <c r="E117" s="45">
        <v>0</v>
      </c>
      <c r="F117" s="46">
        <v>0</v>
      </c>
      <c r="G117" s="46">
        <v>0</v>
      </c>
      <c r="H117" s="71">
        <v>0.91036800703862708</v>
      </c>
      <c r="J117" s="135">
        <v>0</v>
      </c>
      <c r="K117" s="13">
        <v>0</v>
      </c>
      <c r="L117" s="43">
        <v>0</v>
      </c>
      <c r="M117" s="43">
        <v>0</v>
      </c>
      <c r="N117" s="137">
        <v>1.82</v>
      </c>
    </row>
    <row r="118" spans="1:14" x14ac:dyDescent="0.2">
      <c r="A118" s="5" t="s">
        <v>178</v>
      </c>
      <c r="B118" s="5"/>
      <c r="C118" s="1" t="s">
        <v>167</v>
      </c>
      <c r="D118" s="71">
        <v>0</v>
      </c>
      <c r="E118" s="45">
        <v>0</v>
      </c>
      <c r="F118" s="46">
        <v>0</v>
      </c>
      <c r="G118" s="46">
        <v>0</v>
      </c>
      <c r="H118" s="71">
        <v>0.47835858440212292</v>
      </c>
      <c r="J118" s="135">
        <v>0</v>
      </c>
      <c r="K118" s="13">
        <v>0</v>
      </c>
      <c r="L118" s="43">
        <v>0</v>
      </c>
      <c r="M118" s="43">
        <v>0</v>
      </c>
      <c r="N118" s="137">
        <v>0.61</v>
      </c>
    </row>
    <row r="119" spans="1:14" x14ac:dyDescent="0.2">
      <c r="A119" s="5" t="s">
        <v>165</v>
      </c>
      <c r="B119" s="5"/>
      <c r="C119" s="1" t="s">
        <v>167</v>
      </c>
      <c r="D119" s="71">
        <v>0</v>
      </c>
      <c r="E119" s="45">
        <v>0</v>
      </c>
      <c r="F119" s="46">
        <v>0.5040554627398407</v>
      </c>
      <c r="G119" s="46">
        <v>0.5040554627398407</v>
      </c>
      <c r="H119" s="71">
        <v>0</v>
      </c>
      <c r="J119" s="135">
        <v>0</v>
      </c>
      <c r="K119" s="13">
        <v>0</v>
      </c>
      <c r="L119" s="83">
        <v>0.67003366932256336</v>
      </c>
      <c r="M119" s="83">
        <v>0.67003366932256336</v>
      </c>
      <c r="N119" s="135">
        <v>0</v>
      </c>
    </row>
    <row r="120" spans="1:14" x14ac:dyDescent="0.2">
      <c r="A120" s="5" t="s">
        <v>84</v>
      </c>
      <c r="B120" s="5"/>
      <c r="C120" s="1" t="s">
        <v>167</v>
      </c>
      <c r="D120" s="71">
        <v>0</v>
      </c>
      <c r="E120" s="45">
        <v>0.12746117349250283</v>
      </c>
      <c r="F120" s="46">
        <v>2.9055603936312607E-2</v>
      </c>
      <c r="G120" s="46">
        <v>2.9055603936312607E-2</v>
      </c>
      <c r="H120" s="72">
        <v>0</v>
      </c>
      <c r="J120" s="135">
        <v>0</v>
      </c>
      <c r="K120" s="18">
        <v>7.2006737917605021E-2</v>
      </c>
      <c r="L120" s="83">
        <v>7.9148978454938138E-2</v>
      </c>
      <c r="M120" s="83">
        <v>7.9148978454938138E-2</v>
      </c>
      <c r="N120" s="136">
        <v>0</v>
      </c>
    </row>
    <row r="121" spans="1:14" x14ac:dyDescent="0.2">
      <c r="A121" s="5" t="s">
        <v>106</v>
      </c>
      <c r="B121" s="5"/>
      <c r="C121" s="1" t="s">
        <v>167</v>
      </c>
      <c r="D121" s="71">
        <v>0.82205660877251241</v>
      </c>
      <c r="E121" s="45">
        <v>0</v>
      </c>
      <c r="F121" s="46">
        <v>0</v>
      </c>
      <c r="G121" s="46">
        <v>0</v>
      </c>
      <c r="H121" s="72">
        <v>0</v>
      </c>
      <c r="J121" s="137">
        <v>1.1101315675420804</v>
      </c>
      <c r="K121" s="13">
        <v>0</v>
      </c>
      <c r="L121" s="43">
        <v>0</v>
      </c>
      <c r="M121" s="43">
        <v>0</v>
      </c>
      <c r="N121" s="136">
        <v>0</v>
      </c>
    </row>
    <row r="122" spans="1:14" x14ac:dyDescent="0.2">
      <c r="A122" s="5" t="s">
        <v>104</v>
      </c>
      <c r="B122" s="5"/>
      <c r="C122" s="1" t="s">
        <v>167</v>
      </c>
      <c r="D122" s="71">
        <v>0</v>
      </c>
      <c r="E122" s="45">
        <v>1.1602947624062978</v>
      </c>
      <c r="F122" s="46">
        <v>0</v>
      </c>
      <c r="G122" s="46">
        <v>0</v>
      </c>
      <c r="H122" s="72">
        <v>0</v>
      </c>
      <c r="J122" s="135">
        <v>0</v>
      </c>
      <c r="K122" s="13">
        <v>0</v>
      </c>
      <c r="L122" s="85">
        <v>2.2402105183665227E-2</v>
      </c>
      <c r="M122" s="85">
        <v>2.2402105183665227E-2</v>
      </c>
      <c r="N122" s="136">
        <v>0</v>
      </c>
    </row>
    <row r="123" spans="1:14" x14ac:dyDescent="0.2">
      <c r="A123" s="1" t="s">
        <v>27</v>
      </c>
      <c r="B123" s="1"/>
      <c r="C123" s="1" t="s">
        <v>167</v>
      </c>
      <c r="D123" s="71">
        <v>6.0533839359900039</v>
      </c>
      <c r="E123" s="45">
        <v>1.1167271955576765</v>
      </c>
      <c r="F123" s="46">
        <v>0</v>
      </c>
      <c r="G123" s="46">
        <v>0</v>
      </c>
      <c r="H123" s="72">
        <v>0</v>
      </c>
      <c r="J123" s="137">
        <v>12.36636910813378</v>
      </c>
      <c r="K123" s="13">
        <v>0</v>
      </c>
      <c r="L123" s="43">
        <v>0</v>
      </c>
      <c r="M123" s="43">
        <v>0</v>
      </c>
      <c r="N123" s="136">
        <v>0</v>
      </c>
    </row>
    <row r="124" spans="1:14" x14ac:dyDescent="0.2">
      <c r="A124" s="1" t="s">
        <v>29</v>
      </c>
      <c r="B124" s="1"/>
      <c r="C124" s="1" t="s">
        <v>167</v>
      </c>
      <c r="D124" s="71">
        <v>12.616200592822125</v>
      </c>
      <c r="E124" s="45">
        <v>6.7928638625492477</v>
      </c>
      <c r="F124" s="46">
        <v>9.321472018396329E-2</v>
      </c>
      <c r="G124" s="46">
        <v>9.321472018396329E-2</v>
      </c>
      <c r="H124" s="71">
        <v>1.1539346661090706</v>
      </c>
      <c r="J124" s="137">
        <v>7.0819613478492789</v>
      </c>
      <c r="K124" s="18">
        <v>7.3662668913421898</v>
      </c>
      <c r="L124" s="83">
        <v>0.48966223395881842</v>
      </c>
      <c r="M124" s="83">
        <v>0.48966223395881842</v>
      </c>
      <c r="N124" s="139">
        <v>0.4</v>
      </c>
    </row>
    <row r="125" spans="1:14" x14ac:dyDescent="0.2">
      <c r="A125" s="1" t="s">
        <v>30</v>
      </c>
      <c r="B125" s="1"/>
      <c r="C125" s="1" t="s">
        <v>167</v>
      </c>
      <c r="D125" s="71">
        <v>9.2979440346867559</v>
      </c>
      <c r="E125" s="45">
        <v>0.15705874307402989</v>
      </c>
      <c r="F125" s="71">
        <v>0</v>
      </c>
      <c r="G125" s="71">
        <v>0</v>
      </c>
      <c r="H125" s="72">
        <v>0</v>
      </c>
      <c r="J125" s="137">
        <v>12.322772977373104</v>
      </c>
      <c r="K125" s="6">
        <v>0.11874097647247416</v>
      </c>
      <c r="L125" s="138">
        <v>3.5144030021475633E-2</v>
      </c>
      <c r="M125" s="138">
        <v>3.5144030021475633E-2</v>
      </c>
      <c r="N125" s="136">
        <v>0</v>
      </c>
    </row>
    <row r="126" spans="1:14" x14ac:dyDescent="0.2">
      <c r="A126" s="1" t="s">
        <v>85</v>
      </c>
      <c r="B126" s="1"/>
      <c r="C126" s="1" t="s">
        <v>167</v>
      </c>
      <c r="D126" s="71">
        <v>0</v>
      </c>
      <c r="E126" s="45">
        <v>2.8767611207814654</v>
      </c>
      <c r="F126" s="46">
        <v>0</v>
      </c>
      <c r="G126" s="46">
        <v>0</v>
      </c>
      <c r="H126" s="72">
        <v>0</v>
      </c>
      <c r="J126" s="135">
        <v>0</v>
      </c>
      <c r="K126" s="18">
        <v>1.5576312488010238</v>
      </c>
      <c r="L126" s="43">
        <v>0</v>
      </c>
      <c r="M126" s="43">
        <v>0</v>
      </c>
      <c r="N126" s="136">
        <v>0</v>
      </c>
    </row>
    <row r="127" spans="1:14" x14ac:dyDescent="0.2">
      <c r="A127" s="1" t="s">
        <v>147</v>
      </c>
      <c r="B127" s="1"/>
      <c r="C127" s="1" t="s">
        <v>167</v>
      </c>
      <c r="D127" s="71">
        <v>0</v>
      </c>
      <c r="E127" s="45">
        <v>0.84085234860455471</v>
      </c>
      <c r="F127" s="46">
        <v>0</v>
      </c>
      <c r="G127" s="46">
        <v>0</v>
      </c>
      <c r="H127" s="72">
        <v>0</v>
      </c>
      <c r="J127" s="135">
        <v>0</v>
      </c>
      <c r="K127" s="13">
        <v>0</v>
      </c>
      <c r="L127" s="43">
        <v>0</v>
      </c>
      <c r="M127" s="43">
        <v>0</v>
      </c>
      <c r="N127" s="136">
        <v>0</v>
      </c>
    </row>
    <row r="128" spans="1:14" x14ac:dyDescent="0.2">
      <c r="A128" s="1" t="s">
        <v>86</v>
      </c>
      <c r="B128" s="1"/>
      <c r="C128" s="1" t="s">
        <v>167</v>
      </c>
      <c r="D128" s="71">
        <v>5.1077374284810267E-2</v>
      </c>
      <c r="E128" s="45">
        <v>5.3856172375916786E-3</v>
      </c>
      <c r="F128" s="46">
        <v>3.0762623522859914E-2</v>
      </c>
      <c r="G128" s="46">
        <v>3.0762623522859914E-2</v>
      </c>
      <c r="H128" s="72">
        <v>0</v>
      </c>
      <c r="J128" s="135">
        <v>0</v>
      </c>
      <c r="K128" s="6">
        <v>7.7888540547074767E-2</v>
      </c>
      <c r="L128" s="120">
        <v>0.29419526756054598</v>
      </c>
      <c r="M128" s="120">
        <v>0.29419526756054598</v>
      </c>
      <c r="N128" s="136">
        <v>0</v>
      </c>
    </row>
    <row r="129" spans="1:14" x14ac:dyDescent="0.2">
      <c r="A129" s="1" t="s">
        <v>166</v>
      </c>
      <c r="B129" s="1"/>
      <c r="C129" s="1" t="s">
        <v>167</v>
      </c>
      <c r="D129" s="71">
        <v>0.16726131780706321</v>
      </c>
      <c r="E129" s="45">
        <v>0.68945434163048103</v>
      </c>
      <c r="F129" s="46">
        <v>0.95196221823052452</v>
      </c>
      <c r="G129" s="46">
        <v>0.95196221823052452</v>
      </c>
      <c r="H129" s="72">
        <v>0</v>
      </c>
      <c r="J129" s="109">
        <v>9.6081562570893512E-3</v>
      </c>
      <c r="K129" s="6">
        <v>1.0958847016373852</v>
      </c>
      <c r="L129" s="120">
        <v>0.94746001494654408</v>
      </c>
      <c r="M129" s="120">
        <v>0.94746001494654408</v>
      </c>
      <c r="N129" s="136">
        <v>0</v>
      </c>
    </row>
    <row r="130" spans="1:14" x14ac:dyDescent="0.2">
      <c r="A130" s="1" t="s">
        <v>31</v>
      </c>
      <c r="B130" s="1"/>
      <c r="C130" s="1" t="s">
        <v>167</v>
      </c>
      <c r="D130" s="71">
        <v>8.2767511994384151</v>
      </c>
      <c r="E130" s="45">
        <v>0</v>
      </c>
      <c r="F130" s="46">
        <v>0</v>
      </c>
      <c r="G130" s="46">
        <v>0</v>
      </c>
      <c r="H130" s="72">
        <v>0</v>
      </c>
      <c r="J130" s="137">
        <v>4.6872414096146242</v>
      </c>
      <c r="K130" s="13">
        <v>0</v>
      </c>
      <c r="L130" s="43">
        <v>0</v>
      </c>
      <c r="M130" s="43">
        <v>0</v>
      </c>
      <c r="N130" s="136">
        <v>0</v>
      </c>
    </row>
    <row r="131" spans="1:14" x14ac:dyDescent="0.2">
      <c r="A131" s="5" t="s">
        <v>87</v>
      </c>
      <c r="B131" s="5"/>
      <c r="C131" s="1" t="s">
        <v>167</v>
      </c>
      <c r="D131" s="71">
        <v>2.9133136736880869E-2</v>
      </c>
      <c r="E131" s="45">
        <v>0.92823954656853902</v>
      </c>
      <c r="F131" s="46">
        <v>0</v>
      </c>
      <c r="G131" s="46">
        <v>1.7569325850178312</v>
      </c>
      <c r="H131" s="72">
        <v>0</v>
      </c>
      <c r="J131" s="138">
        <v>3.4195995567648838E-2</v>
      </c>
      <c r="K131" s="6">
        <v>0.70720545092169107</v>
      </c>
      <c r="L131" s="83">
        <v>2.41182197752706</v>
      </c>
      <c r="M131" s="83">
        <v>2.41182197752706</v>
      </c>
      <c r="N131" s="136">
        <v>0</v>
      </c>
    </row>
    <row r="132" spans="1:14" x14ac:dyDescent="0.2">
      <c r="A132" s="1" t="s">
        <v>32</v>
      </c>
      <c r="B132" s="1"/>
      <c r="C132" s="1" t="s">
        <v>167</v>
      </c>
      <c r="D132" s="71">
        <v>1.5988181875188723</v>
      </c>
      <c r="E132" s="45">
        <v>0</v>
      </c>
      <c r="F132" s="46">
        <v>0</v>
      </c>
      <c r="G132" s="46">
        <v>0</v>
      </c>
      <c r="H132" s="72">
        <v>0</v>
      </c>
      <c r="J132" s="137">
        <v>3.9673317878371944E-2</v>
      </c>
      <c r="K132" s="13">
        <v>0</v>
      </c>
      <c r="L132" s="43">
        <v>0</v>
      </c>
      <c r="M132" s="43">
        <v>0</v>
      </c>
      <c r="N132" s="136">
        <v>0</v>
      </c>
    </row>
    <row r="133" spans="1:14" x14ac:dyDescent="0.2">
      <c r="A133" s="17" t="s">
        <v>128</v>
      </c>
      <c r="B133" s="17"/>
      <c r="C133" s="1" t="s">
        <v>167</v>
      </c>
      <c r="D133" s="71">
        <v>0</v>
      </c>
      <c r="E133" s="45">
        <v>3.7973854609321283</v>
      </c>
      <c r="F133" s="46">
        <v>16.599858237336935</v>
      </c>
      <c r="G133" s="46">
        <v>16.599858237336935</v>
      </c>
      <c r="H133" s="71">
        <v>8.7534923525361314</v>
      </c>
      <c r="J133" s="135">
        <v>0</v>
      </c>
      <c r="K133" s="18">
        <v>2.4806328623273144</v>
      </c>
      <c r="L133" s="83">
        <v>18.548730730957764</v>
      </c>
      <c r="M133" s="83">
        <v>18.548730730957764</v>
      </c>
      <c r="N133" s="137">
        <v>10.5</v>
      </c>
    </row>
    <row r="134" spans="1:14" x14ac:dyDescent="0.2">
      <c r="A134" s="17" t="s">
        <v>126</v>
      </c>
      <c r="B134" s="17"/>
      <c r="C134" s="1" t="s">
        <v>167</v>
      </c>
      <c r="D134" s="71">
        <v>0</v>
      </c>
      <c r="E134" s="45">
        <v>1.7566270211689137</v>
      </c>
      <c r="F134" s="46">
        <v>0.70655323743888732</v>
      </c>
      <c r="G134" s="46">
        <v>0.70655323743888732</v>
      </c>
      <c r="H134" s="71">
        <v>2.3774157391051435E-2</v>
      </c>
      <c r="J134" s="135">
        <v>0</v>
      </c>
      <c r="K134" s="18">
        <v>0.99105448936097529</v>
      </c>
      <c r="L134" s="85">
        <v>8.6548351803017679E-3</v>
      </c>
      <c r="M134" s="85">
        <v>8.6548351803017679E-3</v>
      </c>
      <c r="N134" s="137">
        <v>0.02</v>
      </c>
    </row>
    <row r="135" spans="1:14" x14ac:dyDescent="0.2">
      <c r="A135" s="17" t="s">
        <v>127</v>
      </c>
      <c r="B135" s="17"/>
      <c r="C135" s="1" t="s">
        <v>167</v>
      </c>
      <c r="D135" s="71">
        <v>0</v>
      </c>
      <c r="E135" s="45">
        <v>1.802639864785033</v>
      </c>
      <c r="F135" s="46">
        <v>26.585348426567926</v>
      </c>
      <c r="G135" s="46">
        <v>26.585348426567926</v>
      </c>
      <c r="H135" s="71">
        <v>12.338468841939431</v>
      </c>
      <c r="J135" s="135">
        <v>0</v>
      </c>
      <c r="K135" s="18">
        <v>4.2706194261105139</v>
      </c>
      <c r="L135" s="83">
        <v>30.554714433317969</v>
      </c>
      <c r="M135" s="83">
        <v>30.554714433317969</v>
      </c>
      <c r="N135" s="137">
        <v>1.98</v>
      </c>
    </row>
    <row r="136" spans="1:14" x14ac:dyDescent="0.2">
      <c r="A136" s="17" t="s">
        <v>129</v>
      </c>
      <c r="B136" s="17"/>
      <c r="C136" s="1" t="s">
        <v>167</v>
      </c>
      <c r="D136" s="71">
        <v>0</v>
      </c>
      <c r="E136" s="45">
        <v>1.7663541968803798</v>
      </c>
      <c r="F136" s="46">
        <v>0.85872501695093251</v>
      </c>
      <c r="G136" s="46">
        <v>0.85872501695093251</v>
      </c>
      <c r="H136" s="71">
        <v>2.9450271261997947</v>
      </c>
      <c r="J136" s="135">
        <v>0</v>
      </c>
      <c r="K136" s="18">
        <v>3.5723555828272446</v>
      </c>
      <c r="L136" s="120">
        <v>0.42659596362894769</v>
      </c>
      <c r="M136" s="120">
        <v>0.42659596362894769</v>
      </c>
      <c r="N136" s="137">
        <v>2.64</v>
      </c>
    </row>
    <row r="137" spans="1:14" x14ac:dyDescent="0.2">
      <c r="C137" s="5"/>
      <c r="D137" s="71"/>
      <c r="E137" s="45"/>
      <c r="F137" s="46"/>
      <c r="G137" s="46"/>
      <c r="H137" s="46"/>
      <c r="J137" s="109"/>
      <c r="K137" s="87"/>
      <c r="L137" s="85"/>
      <c r="M137" s="85"/>
      <c r="N137" s="85"/>
    </row>
    <row r="138" spans="1:14" x14ac:dyDescent="0.2">
      <c r="C138" s="5"/>
      <c r="D138" s="46"/>
      <c r="E138" s="46"/>
      <c r="F138" s="46"/>
      <c r="G138" s="46"/>
      <c r="H138" s="46"/>
      <c r="J138" s="85"/>
      <c r="K138" s="85"/>
      <c r="L138" s="85"/>
      <c r="M138" s="85"/>
      <c r="N138" s="85"/>
    </row>
    <row r="139" spans="1:14" ht="15.75" x14ac:dyDescent="0.25">
      <c r="A139" s="30" t="s">
        <v>33</v>
      </c>
      <c r="B139" s="30"/>
      <c r="D139" s="45"/>
      <c r="E139" s="45"/>
      <c r="F139" s="47"/>
      <c r="G139" s="47"/>
      <c r="H139" s="45"/>
      <c r="J139" s="87"/>
      <c r="K139" s="87"/>
      <c r="L139" s="89"/>
      <c r="M139" s="89"/>
      <c r="N139" s="87"/>
    </row>
    <row r="140" spans="1:14" x14ac:dyDescent="0.2">
      <c r="A140" t="s">
        <v>175</v>
      </c>
      <c r="D140" s="45"/>
      <c r="E140" s="45"/>
      <c r="F140" s="47"/>
      <c r="G140" s="47"/>
      <c r="H140" s="45"/>
      <c r="J140" s="87"/>
      <c r="K140" s="87"/>
      <c r="L140" s="89"/>
      <c r="M140" s="89"/>
      <c r="N140" s="87"/>
    </row>
    <row r="141" spans="1:14" x14ac:dyDescent="0.2">
      <c r="D141" s="45"/>
      <c r="E141" s="45"/>
      <c r="F141" s="47"/>
      <c r="G141" s="47"/>
      <c r="H141" s="45"/>
      <c r="J141" s="87"/>
      <c r="K141" s="87"/>
      <c r="L141" s="89"/>
      <c r="M141" s="89"/>
      <c r="N141" s="87"/>
    </row>
    <row r="142" spans="1:14" x14ac:dyDescent="0.2">
      <c r="A142" t="s">
        <v>35</v>
      </c>
      <c r="C142" t="s">
        <v>167</v>
      </c>
      <c r="D142" s="45">
        <v>0</v>
      </c>
      <c r="E142" s="45">
        <v>0</v>
      </c>
      <c r="F142" s="47">
        <v>0.01</v>
      </c>
      <c r="G142" s="47">
        <v>0.01</v>
      </c>
      <c r="H142" s="56" t="s">
        <v>125</v>
      </c>
      <c r="J142" s="13">
        <v>0</v>
      </c>
      <c r="K142" s="13">
        <v>0</v>
      </c>
      <c r="L142" s="3">
        <v>0.01</v>
      </c>
      <c r="M142" s="3">
        <v>0.01</v>
      </c>
      <c r="N142" s="110" t="s">
        <v>125</v>
      </c>
    </row>
    <row r="143" spans="1:14" x14ac:dyDescent="0.2">
      <c r="A143" t="s">
        <v>99</v>
      </c>
      <c r="C143" t="s">
        <v>167</v>
      </c>
      <c r="D143" s="45">
        <v>2.6</v>
      </c>
      <c r="E143" s="45">
        <v>0.19</v>
      </c>
      <c r="F143" s="47">
        <v>0</v>
      </c>
      <c r="G143" s="47">
        <v>0</v>
      </c>
      <c r="H143" s="46">
        <v>4.1818934412627469</v>
      </c>
      <c r="J143" s="17">
        <v>2.6</v>
      </c>
      <c r="K143" s="18">
        <v>0.19</v>
      </c>
      <c r="L143" s="10">
        <v>0</v>
      </c>
      <c r="M143" s="10">
        <v>0</v>
      </c>
      <c r="N143" s="140">
        <v>7.5</v>
      </c>
    </row>
    <row r="144" spans="1:14" x14ac:dyDescent="0.2">
      <c r="A144" t="s">
        <v>34</v>
      </c>
      <c r="C144" t="s">
        <v>167</v>
      </c>
      <c r="D144" s="45">
        <v>6.0000000000000001E-3</v>
      </c>
      <c r="E144" s="45">
        <v>0</v>
      </c>
      <c r="F144" s="47">
        <v>1.4999999999999999E-2</v>
      </c>
      <c r="G144" s="47">
        <v>1.4999999999999999E-2</v>
      </c>
      <c r="H144" s="46">
        <v>0.56181513439367758</v>
      </c>
      <c r="J144" s="6">
        <v>6.0000000000000001E-3</v>
      </c>
      <c r="K144" s="13">
        <v>0</v>
      </c>
      <c r="L144" s="121">
        <v>1.4999999999999999E-2</v>
      </c>
      <c r="M144" s="121">
        <v>1.4999999999999999E-2</v>
      </c>
      <c r="N144" s="83">
        <v>0.67</v>
      </c>
    </row>
    <row r="145" spans="1:131" x14ac:dyDescent="0.2">
      <c r="A145" t="s">
        <v>100</v>
      </c>
      <c r="C145" t="s">
        <v>167</v>
      </c>
      <c r="D145" s="45">
        <v>0</v>
      </c>
      <c r="E145" s="45">
        <v>0</v>
      </c>
      <c r="F145" s="45">
        <v>0</v>
      </c>
      <c r="G145" s="45">
        <v>0</v>
      </c>
      <c r="H145" s="46">
        <v>1.0367985670863904</v>
      </c>
      <c r="J145" s="13">
        <v>0</v>
      </c>
      <c r="K145" s="13">
        <v>0</v>
      </c>
      <c r="L145" s="13">
        <v>0</v>
      </c>
      <c r="M145" s="13">
        <v>0</v>
      </c>
      <c r="N145" s="83">
        <v>0.48</v>
      </c>
    </row>
    <row r="146" spans="1:131" x14ac:dyDescent="0.2">
      <c r="D146" s="45"/>
      <c r="E146" s="45"/>
      <c r="F146" s="47"/>
      <c r="G146" s="47"/>
      <c r="H146" s="45"/>
      <c r="J146" s="87"/>
      <c r="K146" s="87"/>
      <c r="L146" s="89"/>
      <c r="M146" s="89"/>
      <c r="N146" s="87"/>
    </row>
    <row r="147" spans="1:131" x14ac:dyDescent="0.2">
      <c r="D147" s="45"/>
      <c r="E147" s="45"/>
      <c r="F147" s="47"/>
      <c r="G147" s="47"/>
      <c r="H147" s="45"/>
      <c r="J147" s="87"/>
      <c r="K147" s="87"/>
      <c r="L147" s="89"/>
      <c r="M147" s="89"/>
      <c r="N147" s="87"/>
    </row>
    <row r="148" spans="1:131" x14ac:dyDescent="0.2">
      <c r="D148" s="45"/>
      <c r="E148" s="45"/>
      <c r="F148" s="47"/>
      <c r="G148" s="47"/>
      <c r="H148" s="45"/>
      <c r="J148" s="87"/>
      <c r="K148" s="87"/>
      <c r="L148" s="89"/>
      <c r="M148" s="89"/>
      <c r="N148" s="87"/>
    </row>
    <row r="149" spans="1:131" ht="15.75" x14ac:dyDescent="0.25">
      <c r="A149" s="30" t="s">
        <v>36</v>
      </c>
      <c r="B149" s="30"/>
      <c r="D149" s="45"/>
      <c r="E149" s="45"/>
      <c r="F149" s="47"/>
      <c r="G149" s="47"/>
      <c r="H149" s="45"/>
      <c r="J149" s="87"/>
      <c r="K149" s="87"/>
      <c r="L149" s="89"/>
      <c r="M149" s="89"/>
      <c r="N149" s="87"/>
    </row>
    <row r="150" spans="1:131" x14ac:dyDescent="0.2">
      <c r="A150" t="s">
        <v>37</v>
      </c>
      <c r="C150" t="s">
        <v>167</v>
      </c>
      <c r="D150" s="46">
        <v>7.550912922289077E-2</v>
      </c>
      <c r="E150" s="45">
        <v>0.18841896876290723</v>
      </c>
      <c r="F150" s="59">
        <v>8.2631237680461794E-4</v>
      </c>
      <c r="G150" s="59">
        <v>8.2631237680461794E-4</v>
      </c>
      <c r="H150" s="46"/>
      <c r="J150" s="120">
        <v>0.1634215255160146</v>
      </c>
      <c r="K150" s="6">
        <v>8.9359708879872407E-2</v>
      </c>
      <c r="L150" s="88">
        <v>4.1680647712331667E-3</v>
      </c>
      <c r="M150" s="88">
        <v>4.1680647712331667E-3</v>
      </c>
      <c r="N150" s="85"/>
    </row>
    <row r="151" spans="1:131" x14ac:dyDescent="0.2">
      <c r="A151" t="s">
        <v>155</v>
      </c>
      <c r="C151" t="s">
        <v>167</v>
      </c>
      <c r="D151" s="73" t="s">
        <v>111</v>
      </c>
      <c r="E151" s="73" t="s">
        <v>111</v>
      </c>
      <c r="F151" s="74" t="s">
        <v>111</v>
      </c>
      <c r="G151" s="74" t="s">
        <v>111</v>
      </c>
      <c r="H151" s="46">
        <v>1.2007975531774687E-3</v>
      </c>
      <c r="J151" s="111" t="s">
        <v>111</v>
      </c>
      <c r="K151" s="111" t="s">
        <v>111</v>
      </c>
      <c r="L151" s="111" t="s">
        <v>111</v>
      </c>
      <c r="M151" s="111" t="s">
        <v>111</v>
      </c>
      <c r="N151" s="120">
        <v>1E-3</v>
      </c>
    </row>
    <row r="152" spans="1:131" x14ac:dyDescent="0.2">
      <c r="A152" t="s">
        <v>156</v>
      </c>
      <c r="C152" t="s">
        <v>167</v>
      </c>
      <c r="D152" s="73" t="s">
        <v>111</v>
      </c>
      <c r="E152" s="73" t="s">
        <v>111</v>
      </c>
      <c r="F152" s="74" t="s">
        <v>111</v>
      </c>
      <c r="G152" s="74" t="s">
        <v>111</v>
      </c>
      <c r="H152" s="46">
        <v>4.4092469483783786E-4</v>
      </c>
      <c r="J152" s="111" t="s">
        <v>111</v>
      </c>
      <c r="K152" s="111" t="s">
        <v>111</v>
      </c>
      <c r="L152" s="111" t="s">
        <v>111</v>
      </c>
      <c r="M152" s="111" t="s">
        <v>111</v>
      </c>
      <c r="N152" s="85">
        <v>3.8000000000000002E-4</v>
      </c>
      <c r="EA152" s="16" t="s">
        <v>111</v>
      </c>
    </row>
    <row r="153" spans="1:131" x14ac:dyDescent="0.2">
      <c r="A153" t="s">
        <v>157</v>
      </c>
      <c r="C153" t="s">
        <v>167</v>
      </c>
      <c r="D153" s="73" t="s">
        <v>111</v>
      </c>
      <c r="E153" s="73" t="s">
        <v>111</v>
      </c>
      <c r="F153" s="74" t="s">
        <v>111</v>
      </c>
      <c r="G153" s="74" t="s">
        <v>111</v>
      </c>
      <c r="H153" s="46">
        <v>3.7396215541403275E-4</v>
      </c>
      <c r="J153" s="111" t="s">
        <v>111</v>
      </c>
      <c r="K153" s="111" t="s">
        <v>111</v>
      </c>
      <c r="L153" s="111" t="s">
        <v>111</v>
      </c>
      <c r="M153" s="111" t="s">
        <v>111</v>
      </c>
      <c r="N153" s="85">
        <v>2.9999999999999997E-4</v>
      </c>
      <c r="EA153" s="16" t="s">
        <v>111</v>
      </c>
    </row>
    <row r="154" spans="1:131" x14ac:dyDescent="0.2">
      <c r="A154" t="s">
        <v>38</v>
      </c>
      <c r="C154" t="s">
        <v>167</v>
      </c>
      <c r="D154" s="46">
        <v>331.19036899302841</v>
      </c>
      <c r="E154" s="45">
        <v>144.52414882346176</v>
      </c>
      <c r="F154" s="59">
        <v>323.15255357100341</v>
      </c>
      <c r="G154" s="59">
        <v>323.15255357100341</v>
      </c>
      <c r="H154" s="46">
        <v>45.195597181503224</v>
      </c>
      <c r="J154" s="83">
        <v>314.51672850694996</v>
      </c>
      <c r="K154" s="18">
        <v>115.10007890084108</v>
      </c>
      <c r="L154" s="82">
        <v>280.17376228471733</v>
      </c>
      <c r="M154" s="82">
        <v>280.17376228471733</v>
      </c>
      <c r="N154" s="43">
        <v>50</v>
      </c>
      <c r="EA154" s="16" t="s">
        <v>111</v>
      </c>
    </row>
    <row r="155" spans="1:131" x14ac:dyDescent="0.2">
      <c r="A155" t="s">
        <v>39</v>
      </c>
      <c r="C155" t="s">
        <v>167</v>
      </c>
      <c r="D155" s="46">
        <v>751.07322485098211</v>
      </c>
      <c r="E155" s="45">
        <v>1321.2746500090066</v>
      </c>
      <c r="F155" s="59">
        <v>24.77334618969806</v>
      </c>
      <c r="G155" s="59">
        <v>24.77334618969806</v>
      </c>
      <c r="H155" s="46">
        <v>0</v>
      </c>
      <c r="J155" s="83">
        <v>711.61092647416137</v>
      </c>
      <c r="K155" s="18">
        <v>1351.2777302444817</v>
      </c>
      <c r="L155" s="82">
        <v>31.557418769370436</v>
      </c>
      <c r="M155" s="82">
        <v>31.557418769370436</v>
      </c>
      <c r="N155" s="43">
        <v>0</v>
      </c>
    </row>
    <row r="156" spans="1:131" x14ac:dyDescent="0.2">
      <c r="A156" t="s">
        <v>40</v>
      </c>
      <c r="C156" t="s">
        <v>167</v>
      </c>
      <c r="D156" s="46">
        <v>2.0810805691171703</v>
      </c>
      <c r="E156" s="45">
        <v>1.600971981467209</v>
      </c>
      <c r="F156" s="59">
        <v>5.6006401985845021E-2</v>
      </c>
      <c r="G156" s="59">
        <v>5.6006401985845021E-2</v>
      </c>
      <c r="H156" s="46">
        <v>3.4365506823629188E-3</v>
      </c>
      <c r="J156" s="83">
        <v>1.0951547288444718</v>
      </c>
      <c r="K156" s="18">
        <v>1.526216007926098</v>
      </c>
      <c r="L156" s="82">
        <v>7.9090312491996925E-2</v>
      </c>
      <c r="M156" s="82">
        <v>7.9090312491996925E-2</v>
      </c>
      <c r="N156" s="120">
        <v>3.3999999999999998E-3</v>
      </c>
    </row>
    <row r="157" spans="1:131" x14ac:dyDescent="0.2">
      <c r="A157" t="s">
        <v>42</v>
      </c>
      <c r="C157" t="s">
        <v>167</v>
      </c>
      <c r="D157" s="46">
        <v>1.4114611996738626</v>
      </c>
      <c r="E157" s="45">
        <v>1.0422540446625768</v>
      </c>
      <c r="F157" s="59">
        <v>0.34723743483281133</v>
      </c>
      <c r="G157" s="59">
        <v>0.34723743483281133</v>
      </c>
      <c r="H157" s="46">
        <v>1.9614769923853925E-2</v>
      </c>
      <c r="J157" s="83">
        <v>1.3686590286312716</v>
      </c>
      <c r="K157" s="18">
        <v>1.0187379343119281</v>
      </c>
      <c r="L157" s="82">
        <v>0.36370077770349085</v>
      </c>
      <c r="M157" s="82">
        <v>0.36370077770349085</v>
      </c>
      <c r="N157" s="83">
        <v>0.02</v>
      </c>
    </row>
    <row r="158" spans="1:131" x14ac:dyDescent="0.2">
      <c r="A158" t="s">
        <v>41</v>
      </c>
      <c r="C158" t="s">
        <v>167</v>
      </c>
      <c r="D158" s="46">
        <v>0.85572757152130563</v>
      </c>
      <c r="E158" s="45">
        <v>0.35482034149088398</v>
      </c>
      <c r="F158" s="59">
        <v>4.1333273182474636E-2</v>
      </c>
      <c r="G158" s="59">
        <v>4.1333273182474636E-2</v>
      </c>
      <c r="H158" s="46">
        <v>1.8217492587108027E-2</v>
      </c>
      <c r="J158" s="120">
        <v>0.56609841651766124</v>
      </c>
      <c r="K158" s="6">
        <v>0.29279799289749098</v>
      </c>
      <c r="L158" s="88">
        <v>6.9316657422542532E-2</v>
      </c>
      <c r="M158" s="88">
        <v>6.9316657422542532E-2</v>
      </c>
      <c r="N158" s="120">
        <v>1.4999999999999999E-2</v>
      </c>
    </row>
    <row r="159" spans="1:131" x14ac:dyDescent="0.2">
      <c r="A159" t="s">
        <v>54</v>
      </c>
      <c r="C159" t="s">
        <v>167</v>
      </c>
      <c r="D159" s="46">
        <v>8.1537528481491858E-2</v>
      </c>
      <c r="E159" s="45">
        <v>5.3375060493124713E-3</v>
      </c>
      <c r="F159" s="59">
        <v>0</v>
      </c>
      <c r="G159" s="59">
        <v>0</v>
      </c>
      <c r="H159" s="46">
        <v>0</v>
      </c>
      <c r="J159" s="120">
        <v>5.4788437806743966E-2</v>
      </c>
      <c r="K159" s="6">
        <v>1.591612392698416E-2</v>
      </c>
      <c r="L159" s="124">
        <v>0</v>
      </c>
      <c r="M159" s="124">
        <v>0</v>
      </c>
      <c r="N159" s="43">
        <v>0</v>
      </c>
    </row>
    <row r="160" spans="1:131" x14ac:dyDescent="0.2">
      <c r="A160" s="1"/>
      <c r="D160" s="45"/>
      <c r="E160" s="56"/>
      <c r="F160" s="47"/>
      <c r="G160" s="47"/>
      <c r="H160" s="46"/>
      <c r="J160" s="87"/>
      <c r="K160" s="110"/>
      <c r="L160" s="89"/>
      <c r="M160" s="89"/>
      <c r="N160" s="85"/>
    </row>
    <row r="161" spans="1:14" x14ac:dyDescent="0.2">
      <c r="D161" s="45"/>
      <c r="E161" s="45"/>
      <c r="F161" s="47"/>
      <c r="G161" s="47"/>
      <c r="H161" s="45"/>
      <c r="J161" s="87"/>
      <c r="K161" s="87"/>
      <c r="L161" s="89"/>
      <c r="M161" s="89"/>
      <c r="N161" s="87"/>
    </row>
    <row r="162" spans="1:14" ht="15.75" x14ac:dyDescent="0.25">
      <c r="A162" s="2" t="s">
        <v>43</v>
      </c>
      <c r="B162" s="2"/>
      <c r="D162" s="45"/>
      <c r="E162" s="45"/>
      <c r="F162" s="47"/>
      <c r="G162" s="47"/>
      <c r="H162" s="45"/>
      <c r="J162" s="87"/>
      <c r="K162" s="87"/>
      <c r="L162" s="89"/>
      <c r="M162" s="89"/>
      <c r="N162" s="87"/>
    </row>
    <row r="163" spans="1:14" x14ac:dyDescent="0.2">
      <c r="D163" s="45"/>
      <c r="E163" s="45"/>
      <c r="F163" s="47"/>
      <c r="G163" s="47"/>
      <c r="H163" s="45"/>
      <c r="J163" s="87"/>
      <c r="K163" s="87"/>
      <c r="L163" s="89"/>
      <c r="M163" s="89"/>
      <c r="N163" s="87"/>
    </row>
    <row r="164" spans="1:14" ht="15.75" x14ac:dyDescent="0.25">
      <c r="A164" s="39" t="s">
        <v>91</v>
      </c>
      <c r="B164" s="39"/>
      <c r="C164" t="s">
        <v>171</v>
      </c>
      <c r="D164" s="45"/>
      <c r="E164" s="45"/>
      <c r="F164" s="47"/>
      <c r="G164" s="47"/>
      <c r="H164" s="45"/>
      <c r="J164" s="87"/>
      <c r="K164" s="87"/>
      <c r="L164" s="89"/>
      <c r="M164" s="89"/>
      <c r="N164" s="87"/>
    </row>
    <row r="165" spans="1:14" x14ac:dyDescent="0.2">
      <c r="A165" t="s">
        <v>55</v>
      </c>
      <c r="C165" t="s">
        <v>171</v>
      </c>
      <c r="D165" s="46">
        <v>14.857904151776761</v>
      </c>
      <c r="E165" s="46">
        <v>13.255596654641481</v>
      </c>
      <c r="F165" s="47">
        <v>0.16085611687260093</v>
      </c>
      <c r="G165" s="47">
        <v>0.16085611687260093</v>
      </c>
      <c r="H165" s="45">
        <v>0</v>
      </c>
      <c r="J165" s="83">
        <v>14.477110550991124</v>
      </c>
      <c r="K165" s="83">
        <v>14.631129102537198</v>
      </c>
      <c r="L165" s="3">
        <v>0.32943303577264899</v>
      </c>
      <c r="M165" s="3">
        <v>0.32943303577264899</v>
      </c>
      <c r="N165" s="6">
        <v>2.4E-2</v>
      </c>
    </row>
    <row r="166" spans="1:14" x14ac:dyDescent="0.2">
      <c r="A166" t="s">
        <v>182</v>
      </c>
      <c r="C166" t="s">
        <v>171</v>
      </c>
      <c r="D166" s="46">
        <v>15.415945588392951</v>
      </c>
      <c r="E166" s="46">
        <v>20.433357796360411</v>
      </c>
      <c r="F166" s="47">
        <v>5.2263527157718279</v>
      </c>
      <c r="G166" s="47">
        <v>5.2263527157718279</v>
      </c>
      <c r="H166" s="45">
        <v>0.17124341753088188</v>
      </c>
      <c r="J166" s="83">
        <v>15.876872693629327</v>
      </c>
      <c r="K166" s="83">
        <v>20.203525305119459</v>
      </c>
      <c r="L166" s="3">
        <v>5.2551510504334731</v>
      </c>
      <c r="M166" s="3">
        <v>5.2551510504334731</v>
      </c>
      <c r="N166" s="18">
        <v>0.18</v>
      </c>
    </row>
    <row r="167" spans="1:14" ht="15.75" x14ac:dyDescent="0.25">
      <c r="A167" s="40" t="s">
        <v>13</v>
      </c>
      <c r="B167" s="40"/>
      <c r="C167" t="s">
        <v>171</v>
      </c>
      <c r="D167" s="52">
        <v>30.273849740169712</v>
      </c>
      <c r="E167" s="52">
        <v>33.688954451001891</v>
      </c>
      <c r="F167" s="62">
        <v>5.3872088326444292</v>
      </c>
      <c r="G167" s="62">
        <v>5.3872088326444292</v>
      </c>
      <c r="H167" s="52">
        <v>0.17124341753088188</v>
      </c>
      <c r="J167" s="23">
        <v>30.353983244620451</v>
      </c>
      <c r="K167" s="23">
        <v>34.834654407656657</v>
      </c>
      <c r="L167" s="141">
        <v>5.6818792560301388</v>
      </c>
      <c r="M167" s="141">
        <v>5.6818792560301388</v>
      </c>
      <c r="N167" s="23">
        <f>SUM(N165:N166)</f>
        <v>0.20399999999999999</v>
      </c>
    </row>
    <row r="168" spans="1:14" x14ac:dyDescent="0.2">
      <c r="D168" s="45"/>
      <c r="E168" s="45"/>
      <c r="F168" s="47"/>
      <c r="G168" s="47"/>
      <c r="H168" s="45"/>
      <c r="J168" s="87"/>
      <c r="K168" s="87"/>
      <c r="L168" s="89"/>
      <c r="M168" s="89"/>
      <c r="N168" s="87"/>
    </row>
    <row r="169" spans="1:14" ht="15.75" x14ac:dyDescent="0.25">
      <c r="A169" s="41" t="s">
        <v>92</v>
      </c>
      <c r="B169" s="41"/>
      <c r="D169" s="45"/>
      <c r="E169" s="45"/>
      <c r="F169" s="47"/>
      <c r="G169" s="47"/>
      <c r="H169" s="45"/>
      <c r="J169" s="87"/>
      <c r="K169" s="87"/>
      <c r="L169" s="89"/>
      <c r="M169" s="89"/>
      <c r="N169" s="87"/>
    </row>
    <row r="170" spans="1:14" x14ac:dyDescent="0.2">
      <c r="A170" t="s">
        <v>44</v>
      </c>
      <c r="C170" t="s">
        <v>167</v>
      </c>
      <c r="D170" s="73">
        <v>7.1885623794505271</v>
      </c>
      <c r="E170" s="56">
        <v>5.3530170050496846</v>
      </c>
      <c r="F170" s="75">
        <v>0.82309298474060499</v>
      </c>
      <c r="G170" s="75">
        <v>0.82309298474060499</v>
      </c>
      <c r="H170" s="56">
        <v>1.3232884625629332E-2</v>
      </c>
      <c r="J170" s="144">
        <v>5.0547002503654745</v>
      </c>
      <c r="K170" s="145">
        <v>5.6026009782834576</v>
      </c>
      <c r="L170" s="146">
        <v>0.88249552378959517</v>
      </c>
      <c r="M170" s="146">
        <v>0.88249552378959517</v>
      </c>
      <c r="N170" s="145">
        <v>1.2035999999999998E-2</v>
      </c>
    </row>
    <row r="171" spans="1:14" x14ac:dyDescent="0.2">
      <c r="A171" t="s">
        <v>45</v>
      </c>
      <c r="C171" t="s">
        <v>167</v>
      </c>
      <c r="D171" s="73">
        <v>0.64685826705271199</v>
      </c>
      <c r="E171" s="56">
        <v>0.9171725207605298</v>
      </c>
      <c r="F171" s="75">
        <v>6.1379903594228825E-2</v>
      </c>
      <c r="G171" s="75">
        <v>6.1379903594228825E-2</v>
      </c>
      <c r="H171" s="56">
        <v>2.4518069918836399E-2</v>
      </c>
      <c r="J171" s="147">
        <v>0.244628689638591</v>
      </c>
      <c r="K171" s="148">
        <v>2.0658512604526562</v>
      </c>
      <c r="L171" s="149">
        <v>0.24648770482218954</v>
      </c>
      <c r="M171" s="149">
        <v>0.24648770482218954</v>
      </c>
      <c r="N171" s="148">
        <v>3.2639999999999995E-3</v>
      </c>
    </row>
    <row r="172" spans="1:14" x14ac:dyDescent="0.2">
      <c r="A172" t="s">
        <v>105</v>
      </c>
      <c r="C172" t="s">
        <v>167</v>
      </c>
      <c r="D172" s="73">
        <v>2.8433445058331772</v>
      </c>
      <c r="E172" s="56">
        <v>1.8738907325773855</v>
      </c>
      <c r="F172" s="75">
        <v>0.32589227783736496</v>
      </c>
      <c r="G172" s="75">
        <v>0.32589227783736496</v>
      </c>
      <c r="H172" s="56">
        <v>5.2931538502517328E-3</v>
      </c>
      <c r="J172" s="144">
        <v>2.1443701625401106</v>
      </c>
      <c r="K172" s="148">
        <v>2.0986372238429367</v>
      </c>
      <c r="L172" s="149">
        <v>0.41659787851684799</v>
      </c>
      <c r="M172" s="149">
        <v>0.41659787851684799</v>
      </c>
      <c r="N172" s="110" t="s">
        <v>111</v>
      </c>
    </row>
    <row r="173" spans="1:14" x14ac:dyDescent="0.2">
      <c r="A173" t="s">
        <v>46</v>
      </c>
      <c r="C173" t="s">
        <v>167</v>
      </c>
      <c r="D173" s="73">
        <v>0.87970493745556588</v>
      </c>
      <c r="E173" s="56">
        <v>1.2960050541418515</v>
      </c>
      <c r="F173" s="75">
        <v>0.23014197532649222</v>
      </c>
      <c r="G173" s="75">
        <v>0.23014197532649222</v>
      </c>
      <c r="H173" s="56">
        <v>1.5452759062450513E-3</v>
      </c>
      <c r="J173" s="147">
        <v>0.31191142522636156</v>
      </c>
      <c r="K173" s="148">
        <v>1.1183871226776121</v>
      </c>
      <c r="L173" s="149">
        <v>0.4295782448612287</v>
      </c>
      <c r="M173" s="149">
        <v>0.4295782448612287</v>
      </c>
      <c r="N173" s="110" t="s">
        <v>111</v>
      </c>
    </row>
    <row r="174" spans="1:14" x14ac:dyDescent="0.2">
      <c r="A174" t="s">
        <v>47</v>
      </c>
      <c r="C174" t="s">
        <v>167</v>
      </c>
      <c r="D174" s="73">
        <v>0.34611285263237179</v>
      </c>
      <c r="E174" s="56">
        <v>0.13115253911821423</v>
      </c>
      <c r="F174" s="75">
        <v>5.5521114400900774E-2</v>
      </c>
      <c r="G174" s="75">
        <v>5.5521114400900774E-2</v>
      </c>
      <c r="H174" s="56">
        <v>1.9963523725140785E-3</v>
      </c>
      <c r="J174" s="147">
        <v>0.55399362301613464</v>
      </c>
      <c r="K174" s="148">
        <v>0.12859650736939368</v>
      </c>
      <c r="L174" s="149">
        <v>6.3854110530186178E-2</v>
      </c>
      <c r="M174" s="149">
        <v>6.3854110530186178E-2</v>
      </c>
      <c r="N174" s="148">
        <v>3.2640000000000002E-2</v>
      </c>
    </row>
    <row r="175" spans="1:14" x14ac:dyDescent="0.2">
      <c r="A175" t="s">
        <v>116</v>
      </c>
      <c r="C175" t="s">
        <v>167</v>
      </c>
      <c r="D175" s="73">
        <v>0</v>
      </c>
      <c r="E175" s="56">
        <v>1.3707366124150174E-3</v>
      </c>
      <c r="F175" s="75">
        <v>8.2454420960114707E-4</v>
      </c>
      <c r="G175" s="75">
        <v>8.2454420960114707E-4</v>
      </c>
      <c r="H175" s="56">
        <v>0</v>
      </c>
      <c r="J175" s="111" t="s">
        <v>111</v>
      </c>
      <c r="K175" s="150">
        <v>0</v>
      </c>
      <c r="L175" s="112">
        <v>5.9902088794383838E-4</v>
      </c>
      <c r="M175" s="112">
        <v>5.9902088794383838E-4</v>
      </c>
      <c r="N175" s="110" t="s">
        <v>111</v>
      </c>
    </row>
    <row r="176" spans="1:14" x14ac:dyDescent="0.2">
      <c r="A176" t="s">
        <v>56</v>
      </c>
      <c r="C176" t="s">
        <v>167</v>
      </c>
      <c r="D176" s="73">
        <v>6.4855189112991594E-3</v>
      </c>
      <c r="E176" s="56">
        <v>2.3955328778023782E-2</v>
      </c>
      <c r="F176" s="75">
        <v>7.2162556780356107E-3</v>
      </c>
      <c r="G176" s="75">
        <v>7.2162556780356107E-3</v>
      </c>
      <c r="H176" s="56">
        <v>2.132007163031346E-4</v>
      </c>
      <c r="J176" s="147">
        <v>7.8881783081680527E-3</v>
      </c>
      <c r="K176" s="148">
        <v>1.5288467505415354E-2</v>
      </c>
      <c r="L176" s="112">
        <v>6.5423312125835751E-3</v>
      </c>
      <c r="M176" s="112">
        <v>6.5423312125835751E-3</v>
      </c>
      <c r="N176" s="110">
        <v>3.6719999999999999E-3</v>
      </c>
    </row>
    <row r="177" spans="1:14" x14ac:dyDescent="0.2">
      <c r="A177" t="s">
        <v>117</v>
      </c>
      <c r="B177" t="s">
        <v>115</v>
      </c>
      <c r="C177" t="s">
        <v>167</v>
      </c>
      <c r="D177" s="56" t="s">
        <v>111</v>
      </c>
      <c r="E177" s="73">
        <v>1.5554425071714576E-5</v>
      </c>
      <c r="F177" s="75">
        <v>5.0297258904614087E-5</v>
      </c>
      <c r="G177" s="75">
        <v>5.0297258904614087E-5</v>
      </c>
      <c r="H177" s="56" t="s">
        <v>111</v>
      </c>
      <c r="J177" s="110" t="s">
        <v>111</v>
      </c>
      <c r="K177" s="142">
        <v>3.5870697877184446E-6</v>
      </c>
      <c r="L177" s="143">
        <v>1.2509013551296851E-5</v>
      </c>
      <c r="M177" s="143">
        <v>1.2509013551296851E-5</v>
      </c>
      <c r="N177" s="110" t="s">
        <v>111</v>
      </c>
    </row>
    <row r="178" spans="1:14" x14ac:dyDescent="0.2">
      <c r="A178" t="s">
        <v>118</v>
      </c>
      <c r="B178" t="s">
        <v>115</v>
      </c>
      <c r="C178" t="s">
        <v>167</v>
      </c>
      <c r="D178" s="56" t="s">
        <v>111</v>
      </c>
      <c r="E178" s="73">
        <v>4.60795026322268E-4</v>
      </c>
      <c r="F178" s="75">
        <v>8.0831270907120832E-5</v>
      </c>
      <c r="G178" s="75">
        <v>8.0831270907120832E-5</v>
      </c>
      <c r="H178" s="56" t="s">
        <v>111</v>
      </c>
      <c r="J178" s="110" t="s">
        <v>111</v>
      </c>
      <c r="K178" s="142">
        <v>0</v>
      </c>
      <c r="L178" s="143">
        <v>2.8155310053169531E-5</v>
      </c>
      <c r="M178" s="143">
        <v>2.8155310053169531E-5</v>
      </c>
      <c r="N178" s="110" t="s">
        <v>111</v>
      </c>
    </row>
    <row r="179" spans="1:14" x14ac:dyDescent="0.2">
      <c r="A179" t="s">
        <v>119</v>
      </c>
      <c r="B179" t="s">
        <v>115</v>
      </c>
      <c r="C179" t="s">
        <v>167</v>
      </c>
      <c r="D179" s="56">
        <v>5.4284606436603328E-6</v>
      </c>
      <c r="E179" s="73">
        <v>1.8854378218658509E-5</v>
      </c>
      <c r="F179" s="75">
        <v>9.3036218110383861E-5</v>
      </c>
      <c r="G179" s="75">
        <v>9.3036218110383861E-5</v>
      </c>
      <c r="H179" s="56" t="s">
        <v>111</v>
      </c>
      <c r="J179" s="110" t="s">
        <v>111</v>
      </c>
      <c r="K179" s="142">
        <v>4.3044837452621328E-6</v>
      </c>
      <c r="L179" s="112">
        <v>5.2174692005892996E-5</v>
      </c>
      <c r="M179" s="112">
        <v>5.2174692005892996E-5</v>
      </c>
      <c r="N179" s="110" t="s">
        <v>111</v>
      </c>
    </row>
    <row r="180" spans="1:14" x14ac:dyDescent="0.2">
      <c r="A180" t="s">
        <v>120</v>
      </c>
      <c r="B180" t="s">
        <v>115</v>
      </c>
      <c r="C180" t="s">
        <v>167</v>
      </c>
      <c r="D180" s="56" t="s">
        <v>111</v>
      </c>
      <c r="E180" s="73">
        <v>1.5130626738831741E-4</v>
      </c>
      <c r="F180" s="75">
        <v>4.1021619581014294E-6</v>
      </c>
      <c r="G180" s="75">
        <v>4.1021619581014294E-6</v>
      </c>
      <c r="H180" s="56" t="s">
        <v>111</v>
      </c>
      <c r="J180" s="110" t="s">
        <v>111</v>
      </c>
      <c r="K180" s="142">
        <v>4.7827597169579258E-7</v>
      </c>
      <c r="L180" s="143">
        <v>1.4935082176141087E-6</v>
      </c>
      <c r="M180" s="143">
        <v>1.4935082176141087E-6</v>
      </c>
      <c r="N180" s="110" t="s">
        <v>111</v>
      </c>
    </row>
    <row r="181" spans="1:14" x14ac:dyDescent="0.2">
      <c r="A181" t="s">
        <v>121</v>
      </c>
      <c r="B181" t="s">
        <v>115</v>
      </c>
      <c r="C181" t="s">
        <v>167</v>
      </c>
      <c r="D181" s="56">
        <v>4.6529662659945713E-4</v>
      </c>
      <c r="E181" s="73">
        <v>2.3301801469455763E-6</v>
      </c>
      <c r="F181" s="75">
        <v>2.1276813229566412E-5</v>
      </c>
      <c r="G181" s="75">
        <v>2.1276813229566412E-5</v>
      </c>
      <c r="H181" s="56" t="s">
        <v>111</v>
      </c>
      <c r="J181" s="110" t="s">
        <v>111</v>
      </c>
      <c r="K181" s="142">
        <v>8.8481054763721626E-6</v>
      </c>
      <c r="L181" s="143">
        <v>4.2810960838930465E-5</v>
      </c>
      <c r="M181" s="143">
        <v>4.2810960838930465E-5</v>
      </c>
      <c r="N181" s="110" t="s">
        <v>111</v>
      </c>
    </row>
    <row r="182" spans="1:14" x14ac:dyDescent="0.2">
      <c r="A182" t="s">
        <v>122</v>
      </c>
      <c r="B182" t="s">
        <v>115</v>
      </c>
      <c r="C182" t="s">
        <v>167</v>
      </c>
      <c r="D182" s="56" t="s">
        <v>111</v>
      </c>
      <c r="E182" s="73">
        <v>2.427607173078257E-4</v>
      </c>
      <c r="F182" s="75">
        <v>3.6373388853906484E-5</v>
      </c>
      <c r="G182" s="75">
        <v>3.6373388853906484E-5</v>
      </c>
      <c r="H182" s="56" t="s">
        <v>111</v>
      </c>
      <c r="J182" s="110" t="s">
        <v>111</v>
      </c>
      <c r="K182" s="142">
        <v>1.4348279150873777E-6</v>
      </c>
      <c r="L182" s="143">
        <v>1.8253989326394661E-5</v>
      </c>
      <c r="M182" s="143">
        <v>1.8253989326394661E-5</v>
      </c>
      <c r="N182" s="110" t="s">
        <v>111</v>
      </c>
    </row>
    <row r="183" spans="1:14" x14ac:dyDescent="0.2">
      <c r="A183" t="s">
        <v>123</v>
      </c>
      <c r="B183" t="s">
        <v>115</v>
      </c>
      <c r="C183" t="s">
        <v>167</v>
      </c>
      <c r="D183" s="56" t="s">
        <v>111</v>
      </c>
      <c r="E183" s="73">
        <v>4.6431569078442908E-5</v>
      </c>
      <c r="F183" s="75">
        <v>2.5209560836606567E-4</v>
      </c>
      <c r="G183" s="75">
        <v>2.5209560836606567E-4</v>
      </c>
      <c r="H183" s="56" t="s">
        <v>173</v>
      </c>
      <c r="J183" s="110" t="s">
        <v>111</v>
      </c>
      <c r="K183" s="142">
        <v>2.630517844326859E-6</v>
      </c>
      <c r="L183" s="112">
        <v>1.1163388937930965E-4</v>
      </c>
      <c r="M183" s="112">
        <v>1.1163388937930965E-4</v>
      </c>
      <c r="N183" s="110" t="s">
        <v>173</v>
      </c>
    </row>
    <row r="184" spans="1:14" x14ac:dyDescent="0.2">
      <c r="D184" s="56"/>
      <c r="E184" s="56"/>
      <c r="F184" s="76"/>
      <c r="G184" s="76"/>
      <c r="H184" s="56"/>
      <c r="J184" s="110"/>
      <c r="K184" s="110"/>
      <c r="L184" s="113"/>
      <c r="M184" s="113"/>
      <c r="N184" s="110"/>
    </row>
    <row r="185" spans="1:14" x14ac:dyDescent="0.2">
      <c r="D185" s="56"/>
      <c r="E185" s="56"/>
      <c r="F185" s="76"/>
      <c r="G185" s="76"/>
      <c r="H185" s="56"/>
      <c r="J185" s="110"/>
      <c r="K185" s="110"/>
      <c r="L185" s="113"/>
      <c r="M185" s="113"/>
      <c r="N185" s="110"/>
    </row>
    <row r="186" spans="1:14" x14ac:dyDescent="0.2">
      <c r="A186" t="s">
        <v>48</v>
      </c>
      <c r="C186" t="s">
        <v>49</v>
      </c>
      <c r="D186" s="56" t="s">
        <v>111</v>
      </c>
      <c r="E186" s="73">
        <v>7.6357539514751247</v>
      </c>
      <c r="F186" s="76">
        <v>7.7054796175896492</v>
      </c>
      <c r="G186" s="76">
        <v>7.7054796175896492</v>
      </c>
      <c r="H186" s="56" t="s">
        <v>111</v>
      </c>
      <c r="J186" s="145">
        <v>7.1</v>
      </c>
      <c r="K186" s="144">
        <v>7.4571428571428573</v>
      </c>
      <c r="L186" s="151">
        <v>7.8088118155991442</v>
      </c>
      <c r="M186" s="151">
        <v>7.8088118155991442</v>
      </c>
      <c r="N186" s="110" t="s">
        <v>111</v>
      </c>
    </row>
    <row r="187" spans="1:14" x14ac:dyDescent="0.2">
      <c r="A187" t="s">
        <v>50</v>
      </c>
      <c r="C187" t="s">
        <v>51</v>
      </c>
      <c r="D187" s="56" t="s">
        <v>111</v>
      </c>
      <c r="E187" s="73">
        <v>30.629831660717329</v>
      </c>
      <c r="F187" s="76">
        <v>29.224599196654513</v>
      </c>
      <c r="G187" s="76">
        <v>29.224599196654513</v>
      </c>
      <c r="H187" s="56" t="s">
        <v>111</v>
      </c>
      <c r="J187" s="110" t="s">
        <v>111</v>
      </c>
      <c r="K187" s="111" t="s">
        <v>111</v>
      </c>
      <c r="L187" s="113" t="s">
        <v>111</v>
      </c>
      <c r="M187" s="113" t="s">
        <v>111</v>
      </c>
      <c r="N187" s="110" t="s">
        <v>111</v>
      </c>
    </row>
    <row r="188" spans="1:14" x14ac:dyDescent="0.2">
      <c r="D188" s="45"/>
      <c r="E188" s="45"/>
      <c r="F188" s="47"/>
      <c r="G188" s="47"/>
      <c r="H188" s="45"/>
      <c r="J188" s="87"/>
      <c r="K188" s="87"/>
      <c r="L188" s="89"/>
      <c r="M188" s="89"/>
      <c r="N188" s="87"/>
    </row>
    <row r="189" spans="1:14" ht="22.5" x14ac:dyDescent="0.25">
      <c r="A189" s="30" t="s">
        <v>176</v>
      </c>
      <c r="B189" s="42" t="s">
        <v>181</v>
      </c>
      <c r="D189" s="45"/>
      <c r="E189" s="45"/>
      <c r="F189" s="47"/>
      <c r="G189" s="47"/>
      <c r="H189" s="45"/>
      <c r="J189" s="87"/>
      <c r="K189" s="87"/>
      <c r="L189" s="89"/>
      <c r="M189" s="89"/>
      <c r="N189" s="87"/>
    </row>
    <row r="190" spans="1:14" x14ac:dyDescent="0.2">
      <c r="B190" s="25"/>
      <c r="D190" s="45"/>
      <c r="E190" s="46"/>
      <c r="F190" s="47"/>
      <c r="G190" s="47"/>
      <c r="H190" s="45"/>
      <c r="J190" s="87"/>
      <c r="K190" s="85"/>
      <c r="L190" s="89"/>
      <c r="M190" s="89"/>
      <c r="N190" s="87"/>
    </row>
    <row r="191" spans="1:14" x14ac:dyDescent="0.2">
      <c r="A191" t="s">
        <v>57</v>
      </c>
      <c r="B191" s="25">
        <v>0.75</v>
      </c>
      <c r="C191" t="s">
        <v>167</v>
      </c>
      <c r="D191" s="7">
        <v>1.5424210565160972</v>
      </c>
      <c r="E191" s="7">
        <v>7.6598788323856519</v>
      </c>
      <c r="F191" s="12">
        <v>0</v>
      </c>
      <c r="G191" s="12">
        <v>0</v>
      </c>
      <c r="H191" s="7">
        <v>0</v>
      </c>
      <c r="J191" s="120">
        <v>7.0017394946557052E-3</v>
      </c>
      <c r="K191" s="120">
        <v>8.2063196074541498</v>
      </c>
      <c r="L191" s="124">
        <v>0</v>
      </c>
      <c r="M191" s="124">
        <v>0</v>
      </c>
      <c r="N191" s="43">
        <v>0</v>
      </c>
    </row>
    <row r="192" spans="1:14" x14ac:dyDescent="0.2">
      <c r="A192" t="s">
        <v>96</v>
      </c>
      <c r="B192" s="25">
        <v>0.5</v>
      </c>
      <c r="C192" t="s">
        <v>167</v>
      </c>
      <c r="D192" s="7">
        <v>0</v>
      </c>
      <c r="E192" s="7">
        <v>0</v>
      </c>
      <c r="F192" s="12">
        <v>0</v>
      </c>
      <c r="G192" s="12">
        <v>0</v>
      </c>
      <c r="H192" s="7">
        <v>0.45954077947394945</v>
      </c>
      <c r="J192" s="43">
        <v>0</v>
      </c>
      <c r="K192" s="43">
        <v>0</v>
      </c>
      <c r="L192" s="124">
        <v>0</v>
      </c>
      <c r="M192" s="124">
        <v>0</v>
      </c>
      <c r="N192" s="83">
        <v>0.44</v>
      </c>
    </row>
    <row r="193" spans="1:14" x14ac:dyDescent="0.2">
      <c r="A193" t="s">
        <v>108</v>
      </c>
      <c r="B193" s="25">
        <v>0.8</v>
      </c>
      <c r="C193" t="s">
        <v>167</v>
      </c>
      <c r="D193" s="7">
        <v>5.6606744355154222</v>
      </c>
      <c r="E193" s="7">
        <v>7.3544269910081059</v>
      </c>
      <c r="F193" s="12">
        <v>2.9815978351681198</v>
      </c>
      <c r="G193" s="12">
        <v>2.9815978351681198</v>
      </c>
      <c r="H193" s="7">
        <v>0</v>
      </c>
      <c r="J193" s="83">
        <v>2.0434690660906401</v>
      </c>
      <c r="K193" s="83">
        <v>17.64562435988605</v>
      </c>
      <c r="L193" s="82">
        <v>3.9889999999999999</v>
      </c>
      <c r="M193" s="82">
        <v>3.9889999999999999</v>
      </c>
      <c r="N193" s="43">
        <v>0</v>
      </c>
    </row>
    <row r="194" spans="1:14" x14ac:dyDescent="0.2">
      <c r="A194" t="s">
        <v>97</v>
      </c>
      <c r="B194" s="25">
        <v>0.65</v>
      </c>
      <c r="C194" t="s">
        <v>167</v>
      </c>
      <c r="D194" s="7">
        <v>7.1075938700861538</v>
      </c>
      <c r="E194" s="7">
        <v>7.4590001993268302</v>
      </c>
      <c r="F194" s="12">
        <v>0</v>
      </c>
      <c r="G194" s="12">
        <v>0</v>
      </c>
      <c r="H194" s="7">
        <v>0</v>
      </c>
      <c r="J194" s="83">
        <v>1.3466111759329555</v>
      </c>
      <c r="K194" s="83">
        <v>5.3929675558944767</v>
      </c>
      <c r="L194" s="124">
        <v>0</v>
      </c>
      <c r="M194" s="124">
        <v>0</v>
      </c>
      <c r="N194" s="43">
        <v>0</v>
      </c>
    </row>
    <row r="195" spans="1:14" x14ac:dyDescent="0.2">
      <c r="A195" t="s">
        <v>114</v>
      </c>
      <c r="B195" s="25">
        <v>0.35</v>
      </c>
      <c r="C195" t="s">
        <v>167</v>
      </c>
      <c r="D195" s="7">
        <v>48.288680110972557</v>
      </c>
      <c r="E195" s="7">
        <v>2.2728518902431034</v>
      </c>
      <c r="F195" s="12">
        <v>49.46778828598481</v>
      </c>
      <c r="G195" s="12">
        <v>49.46778828598481</v>
      </c>
      <c r="H195" s="7">
        <v>0.47565311838251301</v>
      </c>
      <c r="J195" s="83">
        <v>36.115504847524214</v>
      </c>
      <c r="K195" s="83">
        <v>3.0819420146103287</v>
      </c>
      <c r="L195" s="82">
        <v>64.531000000000006</v>
      </c>
      <c r="M195" s="82">
        <v>64.531000000000006</v>
      </c>
      <c r="N195" s="83">
        <v>1.67</v>
      </c>
    </row>
    <row r="196" spans="1:14" x14ac:dyDescent="0.2">
      <c r="A196" t="s">
        <v>150</v>
      </c>
      <c r="B196" s="25">
        <v>0.9</v>
      </c>
      <c r="C196" t="s">
        <v>167</v>
      </c>
      <c r="D196" s="7">
        <v>0</v>
      </c>
      <c r="E196" s="7">
        <v>0</v>
      </c>
      <c r="F196" s="12">
        <v>0</v>
      </c>
      <c r="G196" s="12">
        <v>0</v>
      </c>
      <c r="H196" s="7">
        <v>100</v>
      </c>
      <c r="J196" s="43">
        <v>0</v>
      </c>
      <c r="K196" s="43">
        <v>0</v>
      </c>
      <c r="L196" s="124">
        <v>0</v>
      </c>
      <c r="M196" s="124">
        <v>0</v>
      </c>
      <c r="N196" s="43">
        <v>147</v>
      </c>
    </row>
    <row r="197" spans="1:14" x14ac:dyDescent="0.2">
      <c r="A197" s="1" t="s">
        <v>191</v>
      </c>
      <c r="B197" s="25">
        <v>0.5</v>
      </c>
      <c r="C197" t="s">
        <v>167</v>
      </c>
      <c r="D197" s="7">
        <v>1.3760932416210201</v>
      </c>
      <c r="E197" s="7">
        <v>3.5093084116223277</v>
      </c>
      <c r="F197" s="12">
        <v>10.475967253596956</v>
      </c>
      <c r="G197" s="12">
        <v>10.475967253596956</v>
      </c>
      <c r="H197" s="7">
        <v>0</v>
      </c>
      <c r="J197" s="83">
        <f>10.5711386816035*0.33333</f>
        <v>3.523677656738895</v>
      </c>
      <c r="K197" s="83">
        <f>17.2768910432472*0.33333</f>
        <v>5.7589060914455894</v>
      </c>
      <c r="L197" s="82">
        <f>34.74*2*0.33333</f>
        <v>23.159768400000001</v>
      </c>
      <c r="M197" s="82">
        <v>23.159768400000001</v>
      </c>
      <c r="N197" s="43">
        <v>0</v>
      </c>
    </row>
    <row r="198" spans="1:14" x14ac:dyDescent="0.2">
      <c r="A198" s="1" t="s">
        <v>192</v>
      </c>
      <c r="B198" s="25">
        <v>0.5</v>
      </c>
      <c r="C198" t="s">
        <v>167</v>
      </c>
      <c r="D198" s="7">
        <v>4.1282797248630603</v>
      </c>
      <c r="E198" s="7">
        <v>10.527925234866983</v>
      </c>
      <c r="F198" s="12">
        <v>31.427901760790867</v>
      </c>
      <c r="G198" s="12">
        <v>31.427901760790867</v>
      </c>
      <c r="H198" s="7">
        <v>0</v>
      </c>
      <c r="J198" s="83">
        <f>10.5711386816035*0.66666</f>
        <v>7.04735531347779</v>
      </c>
      <c r="K198" s="83">
        <f>17.2768910432472*0.66666</f>
        <v>11.517812182891179</v>
      </c>
      <c r="L198" s="82">
        <f>34.74*2*0.66666</f>
        <v>46.319536800000002</v>
      </c>
      <c r="M198" s="82">
        <v>46.319536800000002</v>
      </c>
      <c r="N198" s="43">
        <v>0</v>
      </c>
    </row>
    <row r="199" spans="1:14" x14ac:dyDescent="0.2">
      <c r="A199" t="s">
        <v>180</v>
      </c>
      <c r="B199" s="25">
        <v>0.3</v>
      </c>
      <c r="C199" t="s">
        <v>167</v>
      </c>
      <c r="D199" s="7">
        <v>0</v>
      </c>
      <c r="E199" s="7">
        <v>0</v>
      </c>
      <c r="F199" s="12">
        <v>0</v>
      </c>
      <c r="G199" s="12">
        <v>0</v>
      </c>
      <c r="H199" s="7">
        <v>8.9906641226967454E-2</v>
      </c>
      <c r="J199" s="43">
        <v>0</v>
      </c>
      <c r="K199" s="43">
        <v>0</v>
      </c>
      <c r="L199" s="124">
        <v>0</v>
      </c>
      <c r="M199" s="124">
        <v>0</v>
      </c>
      <c r="N199" s="83">
        <v>0.02</v>
      </c>
    </row>
    <row r="200" spans="1:14" x14ac:dyDescent="0.2">
      <c r="A200" t="s">
        <v>107</v>
      </c>
      <c r="B200" s="25">
        <v>1</v>
      </c>
      <c r="C200" t="s">
        <v>167</v>
      </c>
      <c r="D200" s="7">
        <v>7.4457319570649841E-2</v>
      </c>
      <c r="E200" s="7">
        <v>0.25021252213192835</v>
      </c>
      <c r="F200" s="12">
        <v>3.3619351047259598E-2</v>
      </c>
      <c r="G200" s="12">
        <v>3.3619351047259598E-2</v>
      </c>
      <c r="H200" s="12">
        <v>2.7099290962585253E-2</v>
      </c>
      <c r="J200" s="85">
        <v>9.5075646954736748E-3</v>
      </c>
      <c r="K200" s="83">
        <v>0.14059026297892635</v>
      </c>
      <c r="L200" s="82">
        <v>2.3368084939928389E-2</v>
      </c>
      <c r="M200" s="82">
        <v>2.3368084939928389E-2</v>
      </c>
      <c r="N200" s="82">
        <v>3.1E-2</v>
      </c>
    </row>
    <row r="201" spans="1:14" x14ac:dyDescent="0.2">
      <c r="F201" s="10"/>
      <c r="G201" s="10"/>
      <c r="L201" s="10"/>
      <c r="M201" s="10"/>
    </row>
    <row r="202" spans="1:14" x14ac:dyDescent="0.2">
      <c r="E202" s="22"/>
      <c r="F202" s="10"/>
      <c r="G202" s="10"/>
      <c r="K202" s="22"/>
      <c r="L202" s="10"/>
      <c r="M202" s="10"/>
    </row>
    <row r="203" spans="1:14" x14ac:dyDescent="0.2">
      <c r="D203" s="86"/>
      <c r="E203" s="86"/>
      <c r="F203" s="86"/>
      <c r="G203" s="86"/>
      <c r="J203" s="13"/>
      <c r="K203" s="13"/>
    </row>
    <row r="204" spans="1:14" x14ac:dyDescent="0.2">
      <c r="C204" s="44"/>
      <c r="D204" s="24"/>
      <c r="E204" s="24"/>
      <c r="J204" s="24"/>
      <c r="K204" s="24"/>
    </row>
    <row r="205" spans="1:14" x14ac:dyDescent="0.2">
      <c r="F205"/>
      <c r="G205"/>
      <c r="L205"/>
      <c r="M205"/>
    </row>
    <row r="206" spans="1:14" x14ac:dyDescent="0.2">
      <c r="A206" s="1" t="s">
        <v>203</v>
      </c>
      <c r="F206"/>
      <c r="G206"/>
      <c r="L206"/>
      <c r="M206"/>
    </row>
    <row r="207" spans="1:14" x14ac:dyDescent="0.2">
      <c r="A207" s="1" t="s">
        <v>148</v>
      </c>
      <c r="F207"/>
      <c r="G207"/>
      <c r="L207"/>
      <c r="M207"/>
    </row>
    <row r="208" spans="1:14" x14ac:dyDescent="0.2">
      <c r="A208" s="1" t="s">
        <v>149</v>
      </c>
      <c r="F208"/>
      <c r="G208"/>
      <c r="L208"/>
      <c r="M208"/>
    </row>
    <row r="209" spans="1:13" x14ac:dyDescent="0.2">
      <c r="A209" s="1" t="s">
        <v>200</v>
      </c>
      <c r="F209"/>
      <c r="G209"/>
      <c r="L209"/>
      <c r="M209"/>
    </row>
    <row r="210" spans="1:13" x14ac:dyDescent="0.2">
      <c r="F210"/>
      <c r="G210"/>
      <c r="L210"/>
      <c r="M210"/>
    </row>
    <row r="211" spans="1:13" x14ac:dyDescent="0.2">
      <c r="F211"/>
      <c r="G211"/>
      <c r="L211"/>
      <c r="M211"/>
    </row>
    <row r="212" spans="1:13" x14ac:dyDescent="0.2">
      <c r="F212"/>
      <c r="G212"/>
      <c r="L212"/>
      <c r="M212"/>
    </row>
    <row r="213" spans="1:13" x14ac:dyDescent="0.2">
      <c r="F213"/>
      <c r="G213"/>
      <c r="L213"/>
      <c r="M213"/>
    </row>
  </sheetData>
  <printOptions gridLines="1"/>
  <pageMargins left="0.70866141732283472" right="0.70866141732283472" top="0.74803149606299213" bottom="0.74803149606299213" header="0.31496062992125984" footer="0.31496062992125984"/>
  <pageSetup paperSize="9" scale="69" fitToHeight="3" orientation="portrait" r:id="rId1"/>
  <headerFooter>
    <oddFooter>&amp;L&amp;F&amp;A&amp;R&amp;D</oddFooter>
  </headerFooter>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 4</vt:lpstr>
      <vt:lpstr>Annex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Mw. A. de Beaufort</dc:creator>
  <cp:lastModifiedBy>Krassimira Kazashka</cp:lastModifiedBy>
  <cp:lastPrinted>2016-01-17T12:02:39Z</cp:lastPrinted>
  <dcterms:created xsi:type="dcterms:W3CDTF">2001-01-05T13:26:43Z</dcterms:created>
  <dcterms:modified xsi:type="dcterms:W3CDTF">2019-12-10T15:15:25Z</dcterms:modified>
</cp:coreProperties>
</file>